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⑩ 202406総会資料　事業計画書" sheetId="1" r:id="rId4"/>
    <sheet state="visible" name="⑪ 202406総会資料　活動予算書" sheetId="2" r:id="rId5"/>
    <sheet state="hidden" name="2023年度　月次分析表 のコピー" sheetId="3" r:id="rId6"/>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56">
      <text>
        <t xml:space="preserve">携帯070-4414-2954
耕本部　ドコモ光戸建
はがき</t>
      </text>
    </comment>
    <comment authorId="0" ref="D61">
      <text>
        <t xml:space="preserve">業務委託、本部修繕費、保険料
9,000＋2,600＋7,250</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G5">
      <text>
        <t xml:space="preserve">airレジ売上：685,653
ゆうちょ入金：689,503
現金が3,850円多い</t>
      </text>
    </comment>
    <comment authorId="0" ref="M5">
      <text>
        <t xml:space="preserve">11/6 マイナス2,530円は
勘定科目「売上戻り高」で
計上</t>
      </text>
    </comment>
    <comment authorId="0" ref="R5">
      <text>
        <t xml:space="preserve">5月：airレジ売上685,683円に対して
現金入金が3,850円　過金で
689,503円</t>
      </text>
    </comment>
    <comment authorId="0" ref="U6">
      <text>
        <t xml:space="preserve">11/6分</t>
      </text>
    </comment>
    <comment authorId="0" ref="M18">
      <text>
        <t xml:space="preserve">静岡労働局からの督促
4月11日に申請した2023年度概算払いの支払い
</t>
      </text>
    </comment>
    <comment authorId="0" ref="F20">
      <text>
        <t xml:space="preserve">新聞折込代</t>
      </text>
    </comment>
    <comment authorId="0" ref="G20">
      <text>
        <t xml:space="preserve">COCOHAMA LBプロモーション取材・食事代</t>
      </text>
    </comment>
    <comment authorId="0" ref="I20">
      <text>
        <t xml:space="preserve">ロゴ
マスターピース</t>
      </text>
    </comment>
    <comment authorId="0" ref="L21">
      <text>
        <t xml:space="preserve">がんばるくんま　２０２３夏のキャンペーン　ガラポンセール　協賛金
30,000円
精算残金　3,000円が入金されたので相殺</t>
      </text>
    </comment>
    <comment authorId="0" ref="O21">
      <text>
        <t xml:space="preserve">マスターピース
ショップカードショップカード＠40×500枚</t>
      </text>
    </comment>
    <comment authorId="0" ref="G22">
      <text>
        <t xml:space="preserve">5月より三相電源・
電灯・水道</t>
      </text>
    </comment>
    <comment authorId="0" ref="M22">
      <text>
        <t xml:space="preserve">LB暖房灯油代：72ℓ=9,216</t>
      </text>
    </comment>
    <comment authorId="0" ref="N22">
      <text>
        <t xml:space="preserve">LB暖房灯油代：54ℓ=6,912</t>
      </text>
    </comment>
    <comment authorId="0" ref="G25">
      <text>
        <t xml:space="preserve">中電申請14,300
商品営業許可 16,000</t>
      </text>
    </comment>
    <comment authorId="0" ref="H25">
      <text>
        <t xml:space="preserve">カフェ釣銭立替分を
ヒルマンに支払う
83,000円</t>
      </text>
    </comment>
    <comment authorId="0" ref="F26">
      <text>
        <t xml:space="preserve">園舎裏側駐車場への砕石投入</t>
      </text>
    </comment>
    <comment authorId="0" ref="G27">
      <text>
        <t xml:space="preserve">営業トラブル対応 2,600
企業総合補償保険　年払い18,340
</t>
      </text>
    </comment>
    <comment authorId="0" ref="F28">
      <text>
        <t xml:space="preserve">4月購入
ヒルマンと小口現金
ヒルマンは5/25と6/30 振込</t>
      </text>
    </comment>
    <comment authorId="0" ref="H28">
      <text>
        <t xml:space="preserve">16,239円は8月振り込み</t>
      </text>
    </comment>
    <comment authorId="0" ref="J28">
      <text>
        <t xml:space="preserve">DB 19,092円から
6月分の振込16,239を
差し引く
</t>
      </text>
    </comment>
    <comment authorId="0" ref="F36">
      <text>
        <t xml:space="preserve">水野さん2ヶ月分40,000円</t>
      </text>
    </comment>
    <comment authorId="0" ref="G36">
      <text>
        <t xml:space="preserve">3階太田寿子さん
３・４・５月60,000円</t>
      </text>
    </comment>
    <comment authorId="0" ref="I37">
      <text>
        <t xml:space="preserve">移住相談対応謝礼
1回</t>
      </text>
    </comment>
    <comment authorId="0" ref="P37">
      <text>
        <t xml:space="preserve">移住相談対応謝礼3回</t>
      </text>
    </comment>
    <comment authorId="0" ref="Q37">
      <text>
        <t xml:space="preserve">冷凍機故障・お見舞い金
3/26 　6,600
小口現金処理訂正
3/31 607</t>
      </text>
    </comment>
    <comment authorId="0" ref="G39">
      <text>
        <t xml:space="preserve">カフェお披露目のお祝い金（5/19）</t>
      </text>
    </comment>
    <comment authorId="0" ref="F40">
      <text>
        <t xml:space="preserve">ヒルマン
賛助会員会費</t>
      </text>
    </comment>
    <comment authorId="0" ref="E42">
      <text>
        <t xml:space="preserve">4月の家賃は本来3月振り込みだが
4/1振込になったので、会計上の
家賃は年間13ヶ月分を計上する</t>
      </text>
    </comment>
    <comment authorId="0" ref="K44">
      <text>
        <t xml:space="preserve">灯油20ℓ</t>
      </text>
    </comment>
    <comment authorId="0" ref="N44">
      <text>
        <t xml:space="preserve">12月からJAでプロパンガス 契約</t>
      </text>
    </comment>
    <comment authorId="0" ref="Q44">
      <text>
        <t xml:space="preserve">ガス警報機使用量1年分</t>
      </text>
    </comment>
    <comment authorId="0" ref="D46">
      <text>
        <t xml:space="preserve">携帯070-4414-2954
耕本部　ドコモ光戸建
はがき</t>
      </text>
    </comment>
    <comment authorId="0" ref="G46">
      <text>
        <t xml:space="preserve">携帯電話料金と
総会通知はがき代</t>
      </text>
    </comment>
    <comment authorId="0" ref="H46">
      <text>
        <t xml:space="preserve">携帯電話9,664円と
法務局提出書類切手代120円</t>
      </text>
    </comment>
    <comment authorId="0" ref="J46">
      <text>
        <t xml:space="preserve">8月から耕本部事務所に光戸建てを敷設
5,500/月　程度</t>
      </text>
    </comment>
    <comment authorId="0" ref="P46">
      <text>
        <t xml:space="preserve">ベーシックプラン　年払い基本料金(2024/02/13〜2 025/02/12)</t>
      </text>
    </comment>
    <comment authorId="0" ref="F47">
      <text>
        <t xml:space="preserve">合鍵
</t>
      </text>
    </comment>
    <comment authorId="0" ref="H47">
      <text>
        <t xml:space="preserve">印鑑</t>
      </text>
    </comment>
    <comment authorId="0" ref="K47">
      <text>
        <t xml:space="preserve">ガスコンロ用乾電池</t>
      </text>
    </comment>
    <comment authorId="0" ref="Q53">
      <text>
        <t xml:space="preserve">2024/3/21
くんま探検隊
委託料支払い</t>
      </text>
    </comment>
    <comment authorId="0" ref="O54">
      <text>
        <t xml:space="preserve">ハマエイ　浄化槽の点検
</t>
      </text>
    </comment>
    <comment authorId="0" ref="E56">
      <text>
        <t xml:space="preserve">支払手数料</t>
      </text>
    </comment>
    <comment authorId="0" ref="E57">
      <text>
        <t xml:space="preserve">支払手数料</t>
      </text>
    </comment>
    <comment authorId="0" ref="F57">
      <text>
        <t xml:space="preserve">お試し住宅借受負担金 空家移住業務 2022年度分（3月1ヶ月）</t>
      </text>
    </comment>
    <comment authorId="0" ref="N58">
      <text>
        <t xml:space="preserve">長期火災保険　年払い</t>
      </text>
    </comment>
    <comment authorId="0" ref="F59">
      <text>
        <t xml:space="preserve">租税公課
印紙代</t>
      </text>
    </comment>
    <comment authorId="0" ref="E73">
      <text>
        <t xml:space="preserve">預り金18,770円を除くと
正味　480,479円
</t>
      </text>
    </comment>
    <comment authorId="0" ref="E74">
      <text>
        <t xml:space="preserve">釣銭83,000を除く</t>
      </text>
    </comment>
    <comment authorId="0" ref="E75">
      <text>
        <t xml:space="preserve">釣銭83,000を除く</t>
      </text>
    </comment>
    <comment authorId="0" ref="E76">
      <text>
        <t xml:space="preserve">預り金18,770円を除くと
正味　344,181円
</t>
      </text>
    </comment>
    <comment authorId="0" ref="E77">
      <text>
        <t xml:space="preserve">預り金18,770円を除くと
正味　344,181円
</t>
      </text>
    </comment>
    <comment authorId="0" ref="E78">
      <text>
        <t xml:space="preserve">預り金18,770円を除くと
正味　344,181円
</t>
      </text>
    </comment>
    <comment authorId="0" ref="E79">
      <text>
        <t xml:space="preserve">預り金18,770円を除くと
正味　344,181円
</t>
      </text>
    </comment>
    <comment authorId="0" ref="F91">
      <text>
        <t xml:space="preserve">珈琲豆：40,020
ヒルマン（１）：116,610</t>
      </text>
    </comment>
    <comment authorId="0" ref="K91">
      <text>
        <t xml:space="preserve">ビール重複分を
ヒルマンに返品
−22,704円
売上比率33%</t>
      </text>
    </comment>
    <comment authorId="0" ref="L101">
      <text>
        <t xml:space="preserve">上期精算の為
未払いが続いたヒルマン仕入分の振込</t>
      </text>
    </comment>
    <comment authorId="0" ref="M101">
      <text>
        <t xml:space="preserve">上期精算の為
未払いが続いたヒルマン仕入分の振込</t>
      </text>
    </comment>
    <comment authorId="0" ref="N101">
      <text>
        <t xml:space="preserve">上期精算の為
未払いが続いたヒルマン仕入分の振込</t>
      </text>
    </comment>
  </commentList>
</comments>
</file>

<file path=xl/sharedStrings.xml><?xml version="1.0" encoding="utf-8"?>
<sst xmlns="http://schemas.openxmlformats.org/spreadsheetml/2006/main" count="468" uniqueCount="323">
  <si>
    <t>２０２４年度の事業計画書</t>
  </si>
  <si>
    <t>２０２４年 ４月 １日 から ２０２５年 ３月 ３１日 まで</t>
  </si>
  <si>
    <t>特定非営利活動法人耕</t>
  </si>
  <si>
    <t>第３期２０２４年（令和６年）度は、リトルベアカフェ の利益率向上とフリースペースでのイベント
開催に積極的に取り組みます。また、 耕本部を短期滞在施設として利活用し関係人口の増加を目指します。また、 保育ママ制度への設備の提供については、より利用しやすく、この制度が中山間地域振興に寄与する制度として改善させていくことを浜松市に提案し連携して活動していきます。空家・空地については情報収集と情報の開示方法について自治会との連携のもと積極的に取り組んでいきます。また、「健康長寿の邑くんま」事業との連携についても将来の熊地域の経済活動の一つとなるような仕組みを模索していきます</t>
  </si>
  <si>
    <t>２ 事業の実施に関する事項</t>
  </si>
  <si>
    <t>(1) 特定非営利活動に係る事業</t>
  </si>
  <si>
    <t>熊幼稚園旧園舎の名称をリトルベア と呼ぶ：以下LBと表記</t>
  </si>
  <si>
    <t>事 
業
名</t>
  </si>
  <si>
    <t>事業内容</t>
  </si>
  <si>
    <t>（A）
実施時期</t>
  </si>
  <si>
    <t>(B)
実施場所</t>
  </si>
  <si>
    <t>(C)
従事者の人数（人）</t>
  </si>
  <si>
    <t>受益対象者の範囲及び人数（人）</t>
  </si>
  <si>
    <t>支出額
（千円）</t>
  </si>
  <si>
    <t>幼児保育と子供の見守りに係る事業</t>
  </si>
  <si>
    <t>「保育ママ」制度の利活用促進に繋がる改善を浜松市に提案・実現する
① ０歳から２歳まで
② ３歳児から小４まで
利活用促進</t>
  </si>
  <si>
    <t>通年</t>
  </si>
  <si>
    <t>熊幼稚園旧園舎</t>
  </si>
  <si>
    <t xml:space="preserve">
・保育ママ登録人数：
4人</t>
  </si>
  <si>
    <t xml:space="preserve">・保育される人数
月延日数10日
</t>
  </si>
  <si>
    <t>高齢者の見守りに係る事業</t>
  </si>
  <si>
    <t>＜計画なし＞</t>
  </si>
  <si>
    <t>都市地域と中山間地域の交流に係る事業</t>
  </si>
  <si>
    <t>LBのイベントスペースを拠点に企業・団体の研修を受け入れる</t>
  </si>
  <si>
    <t>LB イベントスペース</t>
  </si>
  <si>
    <t>イベント時に4人〜5人</t>
  </si>
  <si>
    <t>延べ人数：200人</t>
  </si>
  <si>
    <t>テレワーク環境整備に係る事業</t>
  </si>
  <si>
    <t>中山間地域の雇用創出を図る事業</t>
  </si>
  <si>
    <t>保育する場所とカフェの営業
①天竜保育ママ制度による保育士
②リトルベアカフェ のスタッフ</t>
  </si>
  <si>
    <t>旧熊幼稚園園舎</t>
  </si>
  <si>
    <t>① 4人
② 7人</t>
  </si>
  <si>
    <t>① 4人
② 3,000人</t>
  </si>
  <si>
    <t>① 0
② 2,500</t>
  </si>
  <si>
    <t>空家・空地の活用に係る事業</t>
  </si>
  <si>
    <t>移住促進に関わる相談業務</t>
  </si>
  <si>
    <t>① 耕本部事務所
② ハイツ若葉
③ LB
④ その他熊地内</t>
  </si>
  <si>
    <t>2人</t>
  </si>
  <si>
    <t>10人</t>
  </si>
  <si>
    <t>地域資源を活用した6次産業化に係る事業</t>
  </si>
  <si>
    <t>地域団体の「健康長寿の邑くんま」で地元産物を採取・加工・商品化した商品をリトルベアカフェ で販売
① 柚子ジャム
② 梅ジャム</t>
  </si>
  <si>
    <t>LBカフェ</t>
  </si>
  <si>
    <t>LBカフェスタッフ
710人</t>
  </si>
  <si>
    <t>① 50人
② 50人</t>
  </si>
  <si>
    <t>その他、目的を達成する為に必要な事業</t>
  </si>
  <si>
    <t>2024年度　活動予算書</t>
  </si>
  <si>
    <t>2024年 4月 1日 から 2025年 3月 31日まで</t>
  </si>
  <si>
    <t>（単位：円）</t>
  </si>
  <si>
    <t>科目</t>
  </si>
  <si>
    <t>金額</t>
  </si>
  <si>
    <t>年会費</t>
  </si>
  <si>
    <t>Ⅰ</t>
  </si>
  <si>
    <t>経常収益</t>
  </si>
  <si>
    <t>正会員　人数</t>
  </si>
  <si>
    <t>１．</t>
  </si>
  <si>
    <t>受取会費</t>
  </si>
  <si>
    <t>正会員受取会費</t>
  </si>
  <si>
    <t>賛助会員　予定</t>
  </si>
  <si>
    <t>賛助会員受取会費</t>
  </si>
  <si>
    <t>佐藤利明</t>
  </si>
  <si>
    <t>計</t>
  </si>
  <si>
    <t>大谷草平</t>
  </si>
  <si>
    <t>２．</t>
  </si>
  <si>
    <t>受取寄附金</t>
  </si>
  <si>
    <t>瀧口繁</t>
  </si>
  <si>
    <t>受取寄附金(熊幼稚園旧園舎リフォーム寄附金）</t>
  </si>
  <si>
    <t>３．</t>
  </si>
  <si>
    <t>受取助成金等</t>
  </si>
  <si>
    <t>受取民間助成金</t>
  </si>
  <si>
    <t>４．</t>
  </si>
  <si>
    <t>事業収益</t>
  </si>
  <si>
    <t>中山間地域への移住促進に関わる事業収益</t>
  </si>
  <si>
    <t>売上対比</t>
  </si>
  <si>
    <t>前年</t>
  </si>
  <si>
    <t>前年比</t>
  </si>
  <si>
    <t>LBカフェ　売上予算</t>
  </si>
  <si>
    <t>５．</t>
  </si>
  <si>
    <t>その他収益</t>
  </si>
  <si>
    <t>受取利息</t>
  </si>
  <si>
    <t>雑収益</t>
  </si>
  <si>
    <t>経常収益計</t>
  </si>
  <si>
    <t>Ⅱ</t>
  </si>
  <si>
    <t>経常費用</t>
  </si>
  <si>
    <t>人件費</t>
  </si>
  <si>
    <t>事業費</t>
  </si>
  <si>
    <t>給与手当は、県道復旧による売上回復を確認した後に採用の可否について判断</t>
  </si>
  <si>
    <t>発生主義会計</t>
  </si>
  <si>
    <t>現金主義会計</t>
  </si>
  <si>
    <t>（１）</t>
  </si>
  <si>
    <t>予算上は０円</t>
  </si>
  <si>
    <t>4月ー2月</t>
  </si>
  <si>
    <t>3月分未払い</t>
  </si>
  <si>
    <t>給料手当</t>
  </si>
  <si>
    <t>給与手当</t>
  </si>
  <si>
    <t>外注費（業務委託契約）</t>
  </si>
  <si>
    <t>役員給与</t>
  </si>
  <si>
    <t>法定福利費</t>
  </si>
  <si>
    <t>売上に対する人件費　比率</t>
  </si>
  <si>
    <t>外注費</t>
  </si>
  <si>
    <t>退職給付費用</t>
  </si>
  <si>
    <t>前年人件費との比較</t>
  </si>
  <si>
    <t>小計</t>
  </si>
  <si>
    <t>福利厚生費</t>
  </si>
  <si>
    <t>その他経費前年比</t>
  </si>
  <si>
    <t>売上に対する比率</t>
  </si>
  <si>
    <t>2023年度実績</t>
  </si>
  <si>
    <t>予算の2023年実績対比</t>
  </si>
  <si>
    <t>1ヶ月換算</t>
  </si>
  <si>
    <t>2023年度</t>
  </si>
  <si>
    <t>2024年度予算</t>
  </si>
  <si>
    <t>（２）</t>
  </si>
  <si>
    <t>その他経費</t>
  </si>
  <si>
    <t>※役員給与は、海老原理事に対して、LBカフェの実務サポートとして毎月10万円の支給を計画したが、2023/6/2の県道崩落により交通アクセスが不便となった事により、カフェの売上が予算比２割に激減した為、4月から9月までの40万円の支払いは、業務委託契約に変更して報告する</t>
  </si>
  <si>
    <t>原材料費（仕入高）</t>
  </si>
  <si>
    <t>広告宣伝費</t>
  </si>
  <si>
    <t>販売促進費</t>
  </si>
  <si>
    <t>水道光熱費</t>
  </si>
  <si>
    <t>キャッシュレス経費</t>
  </si>
  <si>
    <t>振込手数料</t>
  </si>
  <si>
    <t>支払手数料</t>
  </si>
  <si>
    <t>修繕費</t>
  </si>
  <si>
    <t>原材料費</t>
  </si>
  <si>
    <t>保険料</t>
  </si>
  <si>
    <t>仕入高　2024/3/31 未払金</t>
  </si>
  <si>
    <t>消耗品費</t>
  </si>
  <si>
    <t>ヒルマン</t>
  </si>
  <si>
    <t>かもめ珈琲</t>
  </si>
  <si>
    <t>事業費計</t>
  </si>
  <si>
    <t>ワーケーションくんま</t>
  </si>
  <si>
    <t>管理費</t>
  </si>
  <si>
    <t>鈴木禎二</t>
  </si>
  <si>
    <t>合計</t>
  </si>
  <si>
    <t>当期仕入高</t>
  </si>
  <si>
    <t>耕本部を静岡県農林漁家民宿に登録して利活用を目指す</t>
  </si>
  <si>
    <t>当期　実仕入高</t>
  </si>
  <si>
    <t>耕本部　家賃</t>
  </si>
  <si>
    <t>耕本部　光熱費</t>
  </si>
  <si>
    <t>耕本部　通信費</t>
  </si>
  <si>
    <t>耕本部　消耗品</t>
  </si>
  <si>
    <t>3月未払い分</t>
  </si>
  <si>
    <t>耕本部　水道料金</t>
  </si>
  <si>
    <t>ハイツ若葉　水道料金</t>
  </si>
  <si>
    <t>営業分析　支出計</t>
  </si>
  <si>
    <t>支払手数料他</t>
  </si>
  <si>
    <t>差異</t>
  </si>
  <si>
    <t>その他費用</t>
  </si>
  <si>
    <t>租税公課</t>
  </si>
  <si>
    <t>管理費　水道料金</t>
  </si>
  <si>
    <t>減価償却費</t>
  </si>
  <si>
    <t xml:space="preserve">　　　　耕本部</t>
  </si>
  <si>
    <t>管理費計</t>
  </si>
  <si>
    <t>経常費用計</t>
  </si>
  <si>
    <t>小計　管理費水道光熱費</t>
  </si>
  <si>
    <t>当期経常増減額</t>
  </si>
  <si>
    <t>Ⅲ</t>
  </si>
  <si>
    <t>経常外収益</t>
  </si>
  <si>
    <t>令和6年度（2年目）借入金の返済分（600,000円　2025/3/1 振込 ）</t>
  </si>
  <si>
    <t>Ⅳ</t>
  </si>
  <si>
    <t>経常外費用</t>
  </si>
  <si>
    <t>LB</t>
  </si>
  <si>
    <t>税引前当期正味財産増減額</t>
  </si>
  <si>
    <t>法人税、住民税及び事業税</t>
  </si>
  <si>
    <t>LB以外</t>
  </si>
  <si>
    <t>当期正味財産増減額</t>
  </si>
  <si>
    <t>前期繰越正味財産額</t>
  </si>
  <si>
    <t>次期繰越正味財産額</t>
  </si>
  <si>
    <t>前事業年度活動計算書の</t>
  </si>
  <si>
    <t>「次期繰越正味財産額」と</t>
  </si>
  <si>
    <t>金額が一致することを確認</t>
  </si>
  <si>
    <t>する</t>
  </si>
  <si>
    <t>貸借対照表の「正味財産合計」と金額が
一致することを確認する</t>
  </si>
  <si>
    <t>令和5年度（2023年度）カフェ収支実績</t>
  </si>
  <si>
    <t>《収 入》</t>
  </si>
  <si>
    <t>収 入 の計 画と実績 （円）</t>
  </si>
  <si>
    <t>項目</t>
  </si>
  <si>
    <t>合計金額（円）</t>
  </si>
  <si>
    <t>4月</t>
  </si>
  <si>
    <t>5月</t>
  </si>
  <si>
    <t>6月</t>
  </si>
  <si>
    <t>7月</t>
  </si>
  <si>
    <t>8月</t>
  </si>
  <si>
    <t>9月</t>
  </si>
  <si>
    <t>10月</t>
  </si>
  <si>
    <t>11月</t>
  </si>
  <si>
    <t>12月</t>
  </si>
  <si>
    <t>1月</t>
  </si>
  <si>
    <t>2月</t>
  </si>
  <si>
    <t>3月</t>
  </si>
  <si>
    <t>カフェ売上 予算</t>
  </si>
  <si>
    <t>カフェ売上 実績</t>
  </si>
  <si>
    <t>カフェ売上</t>
  </si>
  <si>
    <t>営業日数</t>
  </si>
  <si>
    <t>売上戻り高</t>
  </si>
  <si>
    <t>会計数</t>
  </si>
  <si>
    <t>お世話料</t>
  </si>
  <si>
    <t>来店客数</t>
  </si>
  <si>
    <t>会費</t>
  </si>
  <si>
    <t>客単価</t>
  </si>
  <si>
    <t>NPO法人耕　収入</t>
  </si>
  <si>
    <t>雑収入</t>
  </si>
  <si>
    <t>1日あたり来店客数</t>
  </si>
  <si>
    <t>リトルベアカフェ
売上高</t>
  </si>
  <si>
    <t>利息</t>
  </si>
  <si>
    <t>予算比</t>
  </si>
  <si>
    <t>寄付金</t>
  </si>
  <si>
    <t>《支 出》</t>
  </si>
  <si>
    <t>実績 （円）</t>
  </si>
  <si>
    <t>耕収入</t>
  </si>
  <si>
    <r>
      <rPr>
        <rFont val="Arial"/>
        <color theme="1"/>
      </rPr>
      <t xml:space="preserve">仕入高　2024/3/31 </t>
    </r>
    <r>
      <rPr>
        <rFont val="Arial"/>
        <b/>
        <color theme="1"/>
      </rPr>
      <t>未払金</t>
    </r>
  </si>
  <si>
    <t>雇用契約人件費</t>
  </si>
  <si>
    <t xml:space="preserve">ヒルマン </t>
  </si>
  <si>
    <t>役員給与(海老原)</t>
  </si>
  <si>
    <t>業務委託料（Cafe人件費）</t>
  </si>
  <si>
    <t>読み替え　業務委託料</t>
  </si>
  <si>
    <t>業務委託料</t>
  </si>
  <si>
    <t>くんま探検隊委託料</t>
  </si>
  <si>
    <t>未払い</t>
  </si>
  <si>
    <t>外注費　カフェ業務委託料</t>
  </si>
  <si>
    <t>4月ー２月</t>
  </si>
  <si>
    <t>3月　未払い</t>
  </si>
  <si>
    <t>支出合計 実績</t>
  </si>
  <si>
    <t>未払金計</t>
  </si>
  <si>
    <t>営業利益 実績</t>
  </si>
  <si>
    <t>b</t>
  </si>
  <si>
    <t>参考</t>
  </si>
  <si>
    <t>支出合計 予算</t>
  </si>
  <si>
    <t>営業利益 予算</t>
  </si>
  <si>
    <t>業務提携による調整金</t>
  </si>
  <si>
    <t>損益計算書　3月発生4月支払いの未払金は除く</t>
  </si>
  <si>
    <t>仕入</t>
  </si>
  <si>
    <t>販売管理費</t>
  </si>
  <si>
    <t>受取寄付金</t>
  </si>
  <si>
    <t>LIttleBear</t>
  </si>
  <si>
    <t>LittleBear 以外</t>
  </si>
  <si>
    <t>LB以外売上</t>
  </si>
  <si>
    <t>支出合計</t>
  </si>
  <si>
    <t>耕本部　電気料金</t>
  </si>
  <si>
    <t>耕本部  ガス・灯油</t>
  </si>
  <si>
    <t>キャッシュレス決済について</t>
  </si>
  <si>
    <t>2023年10月からキャッシュレス決済を導入</t>
  </si>
  <si>
    <t>PayPay　QRコード決済</t>
  </si>
  <si>
    <t>2024年1月から</t>
  </si>
  <si>
    <t>airPayを使った 一般クレジット決済導入</t>
  </si>
  <si>
    <t>水道料金　預り金</t>
  </si>
  <si>
    <t>2024/3/31 年度末日での売上の未回収（売掛金）について</t>
  </si>
  <si>
    <t>水道料金　小計</t>
  </si>
  <si>
    <t xml:space="preserve">AirペイQR　</t>
  </si>
  <si>
    <t>決済</t>
  </si>
  <si>
    <t>決済
手数料
２.９４％</t>
  </si>
  <si>
    <t>手数料
消費税</t>
  </si>
  <si>
    <t>振込金額</t>
  </si>
  <si>
    <t>その他支払手数料</t>
  </si>
  <si>
    <t>QRコード</t>
  </si>
  <si>
    <t xml:space="preserve">3/1 - 3/31 </t>
  </si>
  <si>
    <t>耕本部　修繕費</t>
  </si>
  <si>
    <t>クレジット</t>
  </si>
  <si>
    <t>3/20 - 3/30</t>
  </si>
  <si>
    <t>支払手数料他　小計</t>
  </si>
  <si>
    <t>webPCバンキング</t>
  </si>
  <si>
    <t>お試し住宅</t>
  </si>
  <si>
    <t>その他経費　小計</t>
  </si>
  <si>
    <t>LB以外　その他経費計</t>
  </si>
  <si>
    <t>LB以外　収支</t>
  </si>
  <si>
    <t>役員報酬</t>
  </si>
  <si>
    <t>通信費</t>
  </si>
  <si>
    <t>地代家賃</t>
  </si>
  <si>
    <t>販売管理費計</t>
  </si>
  <si>
    <t>耕　会計　収入合計</t>
  </si>
  <si>
    <t>耕　会計　支出合計</t>
  </si>
  <si>
    <t>耕 会計　収支実績</t>
  </si>
  <si>
    <t>人件費（法定福利費含む）</t>
  </si>
  <si>
    <t>売上高人件費　比率</t>
  </si>
  <si>
    <t>売上高仕入高比率</t>
  </si>
  <si>
    <t>現金残高の推移（支払時期のズレで収支数値とは連動しない）</t>
  </si>
  <si>
    <t>2023年3月末</t>
  </si>
  <si>
    <t>2023/4/末日</t>
  </si>
  <si>
    <t>2023/5 末日</t>
  </si>
  <si>
    <t>2023/6 末日</t>
  </si>
  <si>
    <t>2023/7 末日</t>
  </si>
  <si>
    <t>2023/8 末日</t>
  </si>
  <si>
    <t>2023/9 末日</t>
  </si>
  <si>
    <t>2023/10 末日</t>
  </si>
  <si>
    <t>2023/11 末日</t>
  </si>
  <si>
    <t>2023/12 末日</t>
  </si>
  <si>
    <t>2024/1 末日</t>
  </si>
  <si>
    <t>2023/2 末日</t>
  </si>
  <si>
    <t>2023/3 末日</t>
  </si>
  <si>
    <t>末日現預金残高　合計</t>
  </si>
  <si>
    <t>静銀</t>
  </si>
  <si>
    <t>約71万円</t>
  </si>
  <si>
    <t>ゆうちょ銀行</t>
  </si>
  <si>
    <t>約25万円</t>
  </si>
  <si>
    <t>( 小口現金・PayPay銀行除く )</t>
  </si>
  <si>
    <t>前月比　現金増減</t>
  </si>
  <si>
    <t>3月末　比　現金増減</t>
  </si>
  <si>
    <t>11月以降・・・</t>
  </si>
  <si>
    <t>リフォーム費用</t>
  </si>
  <si>
    <t>＜ヒルマンへの原材料費の振込について、資金繰り目処が立つまで未払い＞</t>
  </si>
  <si>
    <t>本年度返済金</t>
  </si>
  <si>
    <t>2023-4月</t>
  </si>
  <si>
    <t>2023-5月</t>
  </si>
  <si>
    <t>2023-6月</t>
  </si>
  <si>
    <t>2023-7月</t>
  </si>
  <si>
    <t>2023-8月</t>
  </si>
  <si>
    <t>2023-9月</t>
  </si>
  <si>
    <t>2023-10月</t>
  </si>
  <si>
    <t>2023-11月</t>
  </si>
  <si>
    <t>2023-12月</t>
  </si>
  <si>
    <t>2024-1月</t>
  </si>
  <si>
    <t>2024-2月</t>
  </si>
  <si>
    <t>2024-3月</t>
  </si>
  <si>
    <t>水道料金</t>
  </si>
  <si>
    <t>本部</t>
  </si>
  <si>
    <t>ハイツ</t>
  </si>
  <si>
    <t>振込</t>
  </si>
  <si>
    <t>預り金</t>
  </si>
  <si>
    <t>総計</t>
  </si>
  <si>
    <t>取引先</t>
  </si>
  <si>
    <t>借方金額 の SUM</t>
  </si>
  <si>
    <t>貸方金額 の SUM</t>
  </si>
  <si>
    <t>お試し住宅：水野博文</t>
  </si>
  <si>
    <t>お試し住宅：川上大介</t>
  </si>
  <si>
    <t>お試し住宅：太田寿子</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</si>
</sst>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
    <numFmt numFmtId="165" formatCode="yyyy/m/d"/>
    <numFmt numFmtId="166" formatCode="m/d/yyyy h:mm:ss"/>
    <numFmt numFmtId="167" formatCode="yyyy-mm-dd"/>
  </numFmts>
  <fonts count="21">
    <font>
      <sz val="10.0"/>
      <color rgb="FF000000"/>
      <name val="Arial"/>
      <scheme val="minor"/>
    </font>
    <font>
      <sz val="11.0"/>
      <color rgb="FF000000"/>
      <name val="Arial"/>
    </font>
    <font/>
    <font>
      <sz val="12.0"/>
      <color theme="1"/>
      <name val="Arial"/>
      <scheme val="minor"/>
    </font>
    <font>
      <sz val="11.0"/>
      <color theme="1"/>
      <name val="Arial"/>
      <scheme val="minor"/>
    </font>
    <font>
      <color theme="1"/>
      <name val="Arial"/>
      <scheme val="minor"/>
    </font>
    <font>
      <sz val="12.0"/>
      <color theme="1"/>
      <name val="Arial"/>
    </font>
    <font>
      <b/>
      <color theme="1"/>
      <name val="Arial"/>
      <scheme val="minor"/>
    </font>
    <font>
      <sz val="11.0"/>
      <color rgb="FF000000"/>
      <name val="Arial"/>
      <scheme val="minor"/>
    </font>
    <font>
      <b/>
      <sz val="11.0"/>
      <color rgb="FFFF0000"/>
      <name val="Arial"/>
      <scheme val="minor"/>
    </font>
    <font>
      <b/>
      <color rgb="FFFF0000"/>
      <name val="Arial"/>
      <scheme val="minor"/>
    </font>
    <font>
      <sz val="11.0"/>
      <color rgb="FFFF0000"/>
      <name val="Arial"/>
      <scheme val="minor"/>
    </font>
    <font>
      <sz val="9.0"/>
      <color theme="1"/>
      <name val="Arial"/>
      <scheme val="minor"/>
    </font>
    <font>
      <sz val="9.0"/>
      <color rgb="FF000000"/>
      <name val="Arial"/>
      <scheme val="minor"/>
    </font>
    <font>
      <sz val="8.0"/>
      <color rgb="FF000000"/>
      <name val="Arial"/>
      <scheme val="minor"/>
    </font>
    <font>
      <color theme="1"/>
      <name val="Arial"/>
    </font>
    <font>
      <b/>
      <sz val="12.0"/>
      <color theme="1"/>
      <name val="Arial"/>
      <scheme val="minor"/>
    </font>
    <font>
      <b/>
      <sz val="11.0"/>
      <color theme="1"/>
      <name val="Arial"/>
      <scheme val="minor"/>
    </font>
    <font>
      <b/>
      <sz val="12.0"/>
      <color rgb="FFFF0000"/>
      <name val="Arial"/>
      <scheme val="minor"/>
    </font>
    <font>
      <b/>
      <color rgb="FF000000"/>
      <name val="Arial"/>
      <scheme val="minor"/>
    </font>
    <font>
      <color rgb="FFFF0000"/>
      <name val="Arial"/>
      <scheme val="minor"/>
    </font>
  </fonts>
  <fills count="19">
    <fill>
      <patternFill patternType="none"/>
    </fill>
    <fill>
      <patternFill patternType="lightGray"/>
    </fill>
    <fill>
      <patternFill patternType="solid">
        <fgColor rgb="FFFFFFFF"/>
        <bgColor rgb="FFFFFFFF"/>
      </patternFill>
    </fill>
    <fill>
      <patternFill patternType="solid">
        <fgColor rgb="FFFFF2CC"/>
        <bgColor rgb="FFFFF2CC"/>
      </patternFill>
    </fill>
    <fill>
      <patternFill patternType="solid">
        <fgColor rgb="FFF3F3F3"/>
        <bgColor rgb="FFF3F3F3"/>
      </patternFill>
    </fill>
    <fill>
      <patternFill patternType="solid">
        <fgColor rgb="FFFFFF00"/>
        <bgColor rgb="FFFFFF00"/>
      </patternFill>
    </fill>
    <fill>
      <patternFill patternType="solid">
        <fgColor rgb="FFD0E0E3"/>
        <bgColor rgb="FFD0E0E3"/>
      </patternFill>
    </fill>
    <fill>
      <patternFill patternType="solid">
        <fgColor rgb="FF00FFFF"/>
        <bgColor rgb="FF00FFFF"/>
      </patternFill>
    </fill>
    <fill>
      <patternFill patternType="solid">
        <fgColor theme="0"/>
        <bgColor theme="0"/>
      </patternFill>
    </fill>
    <fill>
      <patternFill patternType="solid">
        <fgColor rgb="FFBDBDBD"/>
        <bgColor rgb="FFBDBDBD"/>
      </patternFill>
    </fill>
    <fill>
      <patternFill patternType="solid">
        <fgColor rgb="FF8BC34A"/>
        <bgColor rgb="FF8BC34A"/>
      </patternFill>
    </fill>
    <fill>
      <patternFill patternType="solid">
        <fgColor rgb="FFEEF7E3"/>
        <bgColor rgb="FFEEF7E3"/>
      </patternFill>
    </fill>
    <fill>
      <patternFill patternType="solid">
        <fgColor rgb="FFEAD1DC"/>
        <bgColor rgb="FFEAD1DC"/>
      </patternFill>
    </fill>
    <fill>
      <patternFill patternType="solid">
        <fgColor rgb="FFD9EAD3"/>
        <bgColor rgb="FFD9EAD3"/>
      </patternFill>
    </fill>
    <fill>
      <patternFill patternType="solid">
        <fgColor rgb="FFFEE2F1"/>
        <bgColor rgb="FFFEE2F1"/>
      </patternFill>
    </fill>
    <fill>
      <patternFill patternType="solid">
        <fgColor rgb="FFC9DAF8"/>
        <bgColor rgb="FFC9DAF8"/>
      </patternFill>
    </fill>
    <fill>
      <patternFill patternType="solid">
        <fgColor rgb="FFCFE2F3"/>
        <bgColor rgb="FFCFE2F3"/>
      </patternFill>
    </fill>
    <fill>
      <patternFill patternType="solid">
        <fgColor rgb="FFE0F7FA"/>
        <bgColor rgb="FFE0F7FA"/>
      </patternFill>
    </fill>
    <fill>
      <patternFill patternType="solid">
        <fgColor rgb="FFD9F5F9"/>
        <bgColor rgb="FFD9F5F9"/>
      </patternFill>
    </fill>
  </fills>
  <borders count="9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right style="medium">
        <color rgb="FF000000"/>
      </right>
      <top style="medium">
        <color rgb="FF000000"/>
      </top>
    </border>
    <border>
      <left style="medium">
        <color rgb="FF000000"/>
      </left>
    </border>
    <border>
      <right style="medium">
        <color rgb="FF000000"/>
      </right>
    </border>
    <border>
      <left style="medium">
        <color rgb="FF000000"/>
      </left>
      <right style="medium">
        <color rgb="FF000000"/>
      </right>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medium">
        <color rgb="FF000000"/>
      </right>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thin">
        <color rgb="FF000000"/>
      </bottom>
    </border>
    <border>
      <right style="medium">
        <color rgb="FF000000"/>
      </right>
      <bottom style="thin">
        <color rgb="FF000000"/>
      </bottom>
    </border>
    <border>
      <left style="thin">
        <color rgb="FFCCCCCC"/>
      </left>
      <right style="thin">
        <color rgb="FFCCCCCC"/>
      </right>
      <top style="thin">
        <color rgb="FFCCCCCC"/>
      </top>
      <bottom style="thin">
        <color rgb="FFCCCCCC"/>
      </bottom>
    </border>
    <border>
      <left style="thin">
        <color rgb="FFCCCCCC"/>
      </left>
      <top style="thin">
        <color rgb="FFCCCCCC"/>
      </top>
      <bottom style="thin">
        <color rgb="FFCCCCCC"/>
      </bottom>
    </border>
    <border>
      <right style="thin">
        <color rgb="FFCCCCCC"/>
      </right>
      <top style="thin">
        <color rgb="FFCCCCCC"/>
      </top>
      <bottom style="thin">
        <color rgb="FFCCCCCC"/>
      </bottom>
    </border>
    <border>
      <left style="thin">
        <color rgb="FFCCCCCC"/>
      </left>
      <right style="thin">
        <color rgb="FFCCCCCC"/>
      </right>
      <top style="thin">
        <color rgb="FFCCCCCC"/>
      </top>
    </border>
    <border>
      <left style="thin">
        <color rgb="FFCCCCCC"/>
      </left>
      <right style="thin">
        <color rgb="FFCCCCCC"/>
      </right>
    </border>
    <border>
      <left style="thin">
        <color rgb="FFCCCCCC"/>
      </left>
      <right style="thin">
        <color rgb="FFCCCCCC"/>
      </right>
      <bottom style="thin">
        <color rgb="FFCCCCCC"/>
      </bottom>
    </border>
    <border>
      <bottom style="thin">
        <color rgb="FF000000"/>
      </bottom>
    </border>
    <border>
      <left style="medium">
        <color rgb="FF000000"/>
      </left>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medium">
        <color rgb="FF000000"/>
      </left>
      <right style="medium">
        <color rgb="FF000000"/>
      </right>
      <top style="thin">
        <color rgb="FF000000"/>
      </top>
      <bottom style="medium">
        <color rgb="FF000000"/>
      </bottom>
    </border>
    <border>
      <left style="thin">
        <color rgb="FF000000"/>
      </left>
    </border>
    <border>
      <right style="thin">
        <color rgb="FF000000"/>
      </right>
    </border>
    <border>
      <left style="thin">
        <color rgb="FF000000"/>
      </left>
      <right style="thin">
        <color rgb="FF000000"/>
      </right>
    </border>
    <border>
      <left style="thin">
        <color rgb="FF000000"/>
      </left>
      <bottom style="thin">
        <color rgb="FF000000"/>
      </bottom>
    </border>
    <border>
      <right style="thin">
        <color rgb="FF000000"/>
      </right>
      <bottom style="thin">
        <color rgb="FF000000"/>
      </bottom>
    </border>
    <border>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thin">
        <color rgb="FF000000"/>
      </left>
      <right style="medium">
        <color rgb="FF000000"/>
      </right>
      <top style="medium">
        <color rgb="FF000000"/>
      </top>
      <bottom style="thin">
        <color rgb="FF000000"/>
      </bottom>
    </border>
    <border>
      <top style="thin">
        <color rgb="FF000000"/>
      </top>
    </border>
    <border>
      <left style="medium">
        <color rgb="FF000000"/>
      </left>
      <bottom style="medium">
        <color rgb="FF000000"/>
      </bottom>
    </border>
    <border>
      <bottom style="medium">
        <color rgb="FF000000"/>
      </bottom>
    </border>
    <border>
      <right style="thin">
        <color rgb="FF000000"/>
      </right>
      <top style="thin">
        <color rgb="FF000000"/>
      </top>
      <bottom style="medium">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medium">
        <color rgb="FF000000"/>
      </top>
      <bottom style="thin">
        <color rgb="FF000000"/>
      </bottom>
    </border>
    <border>
      <left style="medium">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ttom style="medium">
        <color rgb="FF000000"/>
      </bottom>
    </border>
    <border>
      <left style="thin">
        <color rgb="FF000000"/>
      </left>
      <right style="thin">
        <color rgb="FF000000"/>
      </right>
      <top style="thin">
        <color rgb="FF000000"/>
      </top>
    </border>
    <border>
      <left style="medium">
        <color rgb="FF000000"/>
      </left>
      <top style="thin">
        <color rgb="FF000000"/>
      </top>
    </border>
    <border>
      <left style="thin">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medium">
        <color rgb="FF000000"/>
      </bottom>
    </border>
    <border>
      <left style="thick">
        <color rgb="FF6AA84F"/>
      </left>
      <top style="thick">
        <color rgb="FF6AA84F"/>
      </top>
    </border>
    <border>
      <top style="thick">
        <color rgb="FF6AA84F"/>
      </top>
    </border>
    <border>
      <right style="medium">
        <color rgb="FF000000"/>
      </right>
      <top style="thick">
        <color rgb="FF6AA84F"/>
      </top>
    </border>
    <border>
      <right style="thick">
        <color rgb="FF6AA84F"/>
      </right>
      <top style="thick">
        <color rgb="FF6AA84F"/>
      </top>
    </border>
    <border>
      <left style="thick">
        <color rgb="FF6AA84F"/>
      </left>
    </border>
    <border>
      <right style="thick">
        <color rgb="FF6AA84F"/>
      </right>
    </border>
    <border>
      <left style="medium">
        <color rgb="FF4A86E8"/>
      </left>
      <top style="medium">
        <color rgb="FF4A86E8"/>
      </top>
    </border>
    <border>
      <top style="medium">
        <color rgb="FF4A86E8"/>
      </top>
    </border>
    <border>
      <right style="medium">
        <color rgb="FF4A86E8"/>
      </right>
      <top style="medium">
        <color rgb="FF4A86E8"/>
      </top>
    </border>
    <border>
      <left style="medium">
        <color rgb="FF4A86E8"/>
      </left>
    </border>
    <border>
      <right style="medium">
        <color rgb="FF4A86E8"/>
      </right>
    </border>
    <border>
      <left style="medium">
        <color rgb="FF4A86E8"/>
      </left>
      <bottom style="medium">
        <color rgb="FF4A86E8"/>
      </bottom>
    </border>
    <border>
      <bottom style="medium">
        <color rgb="FF4A86E8"/>
      </bottom>
    </border>
    <border>
      <right style="medium">
        <color rgb="FF4A86E8"/>
      </right>
      <bottom style="medium">
        <color rgb="FF4A86E8"/>
      </bottom>
    </border>
    <border>
      <left style="medium">
        <color rgb="FFFF0000"/>
      </left>
      <right style="thin">
        <color rgb="FFFF0000"/>
      </right>
      <top style="thin">
        <color rgb="FF000000"/>
      </top>
      <bottom style="thin">
        <color rgb="FF000000"/>
      </bottom>
    </border>
    <border>
      <right style="thin">
        <color rgb="FFFF0000"/>
      </right>
      <top style="thin">
        <color rgb="FF000000"/>
      </top>
      <bottom style="thin">
        <color rgb="FF000000"/>
      </bottom>
    </border>
    <border>
      <right style="medium">
        <color rgb="FFFF0000"/>
      </right>
      <top style="thin">
        <color rgb="FF000000"/>
      </top>
      <bottom style="thin">
        <color rgb="FF000000"/>
      </bottom>
    </border>
    <border>
      <right style="medium">
        <color rgb="FF000000"/>
      </right>
      <bottom style="medium">
        <color rgb="FF4A86E8"/>
      </bottom>
    </border>
    <border>
      <left style="thick">
        <color rgb="FF6AA84F"/>
      </left>
      <bottom style="thick">
        <color rgb="FF6AA84F"/>
      </bottom>
    </border>
    <border>
      <bottom style="thick">
        <color rgb="FF6AA84F"/>
      </bottom>
    </border>
    <border>
      <right style="medium">
        <color rgb="FF000000"/>
      </right>
      <bottom style="thick">
        <color rgb="FF6AA84F"/>
      </bottom>
    </border>
    <border>
      <right style="thick">
        <color rgb="FF6AA84F"/>
      </right>
      <bottom style="thick">
        <color rgb="FF6AA84F"/>
      </bottom>
    </border>
    <border>
      <bottom style="thick">
        <color rgb="FF000000"/>
      </bottom>
    </border>
    <border>
      <right style="medium">
        <color rgb="FF000000"/>
      </right>
      <bottom style="thick">
        <color rgb="FF000000"/>
      </bottom>
    </border>
    <border>
      <top style="thick">
        <color rgb="FFFF0000"/>
      </top>
    </border>
    <border>
      <right style="medium">
        <color rgb="FF000000"/>
      </right>
      <bottom style="medium">
        <color rgb="FF000000"/>
      </bottom>
    </border>
  </borders>
  <cellStyleXfs count="1">
    <xf borderId="0" fillId="0" fontId="0" numFmtId="0" applyAlignment="1" applyFont="1"/>
  </cellStyleXfs>
  <cellXfs count="442">
    <xf borderId="0" fillId="0" fontId="0" numFmtId="0" xfId="0" applyAlignment="1" applyFont="1">
      <alignment readingOrder="0" shrinkToFit="0" vertical="bottom" wrapText="0"/>
    </xf>
    <xf borderId="0" fillId="0" fontId="1" numFmtId="0" xfId="0" applyAlignment="1" applyFont="1">
      <alignment horizontal="center" readingOrder="0"/>
    </xf>
    <xf borderId="0" fillId="0" fontId="1" numFmtId="0" xfId="0" applyAlignment="1" applyFont="1">
      <alignment horizontal="center"/>
    </xf>
    <xf borderId="0" fillId="0" fontId="1" numFmtId="0" xfId="0" applyAlignment="1" applyFont="1">
      <alignment horizontal="right" readingOrder="0"/>
    </xf>
    <xf borderId="0" fillId="0" fontId="1" numFmtId="0" xfId="0" applyAlignment="1" applyFont="1">
      <alignment horizontal="right"/>
    </xf>
    <xf borderId="0" fillId="0" fontId="1" numFmtId="0" xfId="0" applyAlignment="1" applyFont="1">
      <alignment horizontal="left" readingOrder="0" shrinkToFit="0" vertical="top" wrapText="1"/>
    </xf>
    <xf borderId="0" fillId="0" fontId="1" numFmtId="0" xfId="0" applyAlignment="1" applyFont="1">
      <alignment horizontal="left" readingOrder="0"/>
    </xf>
    <xf borderId="1" fillId="0" fontId="1" numFmtId="0" xfId="0" applyAlignment="1" applyBorder="1" applyFont="1">
      <alignment horizontal="center" readingOrder="0" shrinkToFit="0" vertical="center" wrapText="1"/>
    </xf>
    <xf borderId="1" fillId="0" fontId="1" numFmtId="0" xfId="0" applyAlignment="1" applyBorder="1" applyFont="1">
      <alignment horizontal="right" readingOrder="2" shrinkToFit="0" textRotation="255" wrapText="1"/>
    </xf>
    <xf borderId="1" fillId="0" fontId="1" numFmtId="0" xfId="0" applyAlignment="1" applyBorder="1" applyFont="1">
      <alignment horizontal="left" readingOrder="0" shrinkToFit="0" wrapText="1"/>
    </xf>
    <xf borderId="1" fillId="2" fontId="1" numFmtId="0" xfId="0" applyAlignment="1" applyBorder="1" applyFill="1" applyFont="1">
      <alignment horizontal="left" readingOrder="0" shrinkToFit="0" vertical="center" wrapText="1"/>
    </xf>
    <xf borderId="1" fillId="0" fontId="1" numFmtId="0" xfId="0" applyAlignment="1" applyBorder="1" applyFont="1">
      <alignment horizontal="left" readingOrder="0" shrinkToFit="0" vertical="center" wrapText="1"/>
    </xf>
    <xf borderId="2" fillId="0" fontId="1" numFmtId="0" xfId="0" applyAlignment="1" applyBorder="1" applyFont="1">
      <alignment horizontal="left" readingOrder="0" shrinkToFit="0" vertical="center" wrapText="1"/>
    </xf>
    <xf borderId="3" fillId="0" fontId="2" numFmtId="0" xfId="0" applyBorder="1" applyFont="1"/>
    <xf borderId="4" fillId="0" fontId="2" numFmtId="0" xfId="0" applyBorder="1" applyFont="1"/>
    <xf borderId="0" fillId="0" fontId="1" numFmtId="0" xfId="0" applyAlignment="1" applyFont="1">
      <alignment horizontal="left"/>
    </xf>
    <xf borderId="0" fillId="0" fontId="3" numFmtId="0" xfId="0" applyAlignment="1" applyFont="1">
      <alignment readingOrder="0"/>
    </xf>
    <xf borderId="0" fillId="0" fontId="3" numFmtId="0" xfId="0" applyFont="1"/>
    <xf borderId="0" fillId="0" fontId="4" numFmtId="0" xfId="0" applyFont="1"/>
    <xf borderId="0" fillId="0" fontId="3" numFmtId="0" xfId="0" applyAlignment="1" applyFont="1">
      <alignment horizontal="center" readingOrder="0" vertical="center"/>
    </xf>
    <xf borderId="0" fillId="0" fontId="3" numFmtId="0" xfId="0" applyAlignment="1" applyFont="1">
      <alignment horizontal="right" readingOrder="0"/>
    </xf>
    <xf borderId="5" fillId="0" fontId="3" numFmtId="0" xfId="0" applyAlignment="1" applyBorder="1" applyFont="1">
      <alignment horizontal="center" readingOrder="0" vertical="center"/>
    </xf>
    <xf borderId="6" fillId="0" fontId="2" numFmtId="0" xfId="0" applyBorder="1" applyFont="1"/>
    <xf borderId="7" fillId="0" fontId="2" numFmtId="0" xfId="0" applyBorder="1" applyFont="1"/>
    <xf borderId="6" fillId="0" fontId="3" numFmtId="0" xfId="0" applyAlignment="1" applyBorder="1" applyFont="1">
      <alignment horizontal="center" readingOrder="0" vertical="center"/>
    </xf>
    <xf borderId="0" fillId="0" fontId="4" numFmtId="0" xfId="0" applyAlignment="1" applyFont="1">
      <alignment readingOrder="0"/>
    </xf>
    <xf borderId="8" fillId="0" fontId="3" numFmtId="0" xfId="0" applyAlignment="1" applyBorder="1" applyFont="1">
      <alignment horizontal="center" readingOrder="0" vertical="center"/>
    </xf>
    <xf borderId="9" fillId="0" fontId="3" numFmtId="0" xfId="0" applyAlignment="1" applyBorder="1" applyFont="1">
      <alignment readingOrder="0" vertical="center"/>
    </xf>
    <xf borderId="9" fillId="0" fontId="3" numFmtId="0" xfId="0" applyAlignment="1" applyBorder="1" applyFont="1">
      <alignment vertical="center"/>
    </xf>
    <xf borderId="10" fillId="0" fontId="3" numFmtId="0" xfId="0" applyAlignment="1" applyBorder="1" applyFont="1">
      <alignment vertical="center"/>
    </xf>
    <xf borderId="11" fillId="0" fontId="3" numFmtId="3" xfId="0" applyAlignment="1" applyBorder="1" applyFont="1" applyNumberFormat="1">
      <alignment vertical="center"/>
    </xf>
    <xf borderId="9" fillId="0" fontId="3" numFmtId="3" xfId="0" applyAlignment="1" applyBorder="1" applyFont="1" applyNumberFormat="1">
      <alignment vertical="center"/>
    </xf>
    <xf borderId="12" fillId="0" fontId="3" numFmtId="0" xfId="0" applyAlignment="1" applyBorder="1" applyFont="1">
      <alignment horizontal="center" vertical="center"/>
    </xf>
    <xf borderId="0" fillId="0" fontId="3" numFmtId="0" xfId="0" applyAlignment="1" applyFont="1">
      <alignment readingOrder="0" vertical="center"/>
    </xf>
    <xf borderId="0" fillId="0" fontId="3" numFmtId="0" xfId="0" applyAlignment="1" applyFont="1">
      <alignment vertical="center"/>
    </xf>
    <xf borderId="13" fillId="0" fontId="3" numFmtId="0" xfId="0" applyAlignment="1" applyBorder="1" applyFont="1">
      <alignment vertical="center"/>
    </xf>
    <xf borderId="14" fillId="0" fontId="3" numFmtId="3" xfId="0" applyAlignment="1" applyBorder="1" applyFont="1" applyNumberFormat="1">
      <alignment vertical="center"/>
    </xf>
    <xf borderId="0" fillId="0" fontId="3" numFmtId="3" xfId="0" applyAlignment="1" applyFont="1" applyNumberFormat="1">
      <alignment vertical="center"/>
    </xf>
    <xf borderId="14" fillId="0" fontId="3" numFmtId="3" xfId="0" applyAlignment="1" applyBorder="1" applyFont="1" applyNumberFormat="1">
      <alignment readingOrder="0" vertical="center"/>
    </xf>
    <xf borderId="0" fillId="0" fontId="4" numFmtId="3" xfId="0" applyFont="1" applyNumberFormat="1"/>
    <xf borderId="0" fillId="3" fontId="4" numFmtId="0" xfId="0" applyAlignment="1" applyFill="1" applyFont="1">
      <alignment readingOrder="0"/>
    </xf>
    <xf borderId="0" fillId="3" fontId="4" numFmtId="3" xfId="0" applyAlignment="1" applyFont="1" applyNumberFormat="1">
      <alignment readingOrder="0"/>
    </xf>
    <xf borderId="0" fillId="3" fontId="4" numFmtId="0" xfId="0" applyFont="1"/>
    <xf borderId="0" fillId="0" fontId="3" numFmtId="0" xfId="0" applyAlignment="1" applyFont="1">
      <alignment horizontal="right" readingOrder="0" vertical="center"/>
    </xf>
    <xf borderId="0" fillId="3" fontId="4" numFmtId="3" xfId="0" applyFont="1" applyNumberFormat="1"/>
    <xf borderId="0" fillId="0" fontId="5" numFmtId="0" xfId="0" applyAlignment="1" applyFont="1">
      <alignment readingOrder="0"/>
    </xf>
    <xf borderId="0" fillId="0" fontId="4" numFmtId="3" xfId="0" applyAlignment="1" applyFont="1" applyNumberFormat="1">
      <alignment readingOrder="0"/>
    </xf>
    <xf borderId="0" fillId="0" fontId="4" numFmtId="164" xfId="0" applyFont="1" applyNumberFormat="1"/>
    <xf borderId="0" fillId="0" fontId="4" numFmtId="3" xfId="0" applyFont="1" applyNumberFormat="1"/>
    <xf borderId="0" fillId="0" fontId="5" numFmtId="9" xfId="0" applyFont="1" applyNumberFormat="1"/>
    <xf borderId="0" fillId="0" fontId="4" numFmtId="9" xfId="0" applyFont="1" applyNumberFormat="1"/>
    <xf borderId="15" fillId="4" fontId="3" numFmtId="0" xfId="0" applyAlignment="1" applyBorder="1" applyFill="1" applyFont="1">
      <alignment horizontal="center" vertical="center"/>
    </xf>
    <xf borderId="3" fillId="4" fontId="3" numFmtId="0" xfId="0" applyAlignment="1" applyBorder="1" applyFont="1">
      <alignment readingOrder="0" vertical="center"/>
    </xf>
    <xf borderId="3" fillId="4" fontId="3" numFmtId="0" xfId="0" applyAlignment="1" applyBorder="1" applyFont="1">
      <alignment vertical="center"/>
    </xf>
    <xf borderId="16" fillId="4" fontId="3" numFmtId="0" xfId="0" applyAlignment="1" applyBorder="1" applyFont="1">
      <alignment vertical="center"/>
    </xf>
    <xf borderId="17" fillId="4" fontId="3" numFmtId="3" xfId="0" applyAlignment="1" applyBorder="1" applyFont="1" applyNumberFormat="1">
      <alignment vertical="center"/>
    </xf>
    <xf borderId="3" fillId="4" fontId="3" numFmtId="3" xfId="0" applyAlignment="1" applyBorder="1" applyFont="1" applyNumberFormat="1">
      <alignment readingOrder="0" vertical="center"/>
    </xf>
    <xf borderId="12" fillId="0" fontId="3" numFmtId="0" xfId="0" applyAlignment="1" applyBorder="1" applyFont="1">
      <alignment horizontal="center" readingOrder="0" vertical="center"/>
    </xf>
    <xf borderId="0" fillId="3" fontId="5" numFmtId="0" xfId="0" applyFont="1"/>
    <xf borderId="5" fillId="0" fontId="4" numFmtId="0" xfId="0" applyAlignment="1" applyBorder="1" applyFont="1">
      <alignment horizontal="center" readingOrder="0"/>
    </xf>
    <xf borderId="18" fillId="0" fontId="4" numFmtId="0" xfId="0" applyAlignment="1" applyBorder="1" applyFont="1">
      <alignment readingOrder="0"/>
    </xf>
    <xf borderId="19" fillId="0" fontId="4" numFmtId="0" xfId="0" applyAlignment="1" applyBorder="1" applyFont="1">
      <alignment horizontal="center" readingOrder="0" vertical="center"/>
    </xf>
    <xf borderId="20" fillId="0" fontId="2" numFmtId="0" xfId="0" applyBorder="1" applyFont="1"/>
    <xf borderId="21" fillId="0" fontId="4" numFmtId="0" xfId="0" applyAlignment="1" applyBorder="1" applyFont="1">
      <alignment horizontal="center" readingOrder="0" vertical="center"/>
    </xf>
    <xf borderId="22" fillId="0" fontId="4" numFmtId="0" xfId="0" applyAlignment="1" applyBorder="1" applyFont="1">
      <alignment readingOrder="0"/>
    </xf>
    <xf borderId="1" fillId="0" fontId="4" numFmtId="0" xfId="0" applyAlignment="1" applyBorder="1" applyFont="1">
      <alignment readingOrder="0"/>
    </xf>
    <xf borderId="23" fillId="0" fontId="2" numFmtId="0" xfId="0" applyBorder="1" applyFont="1"/>
    <xf borderId="1" fillId="0" fontId="4" numFmtId="3" xfId="0" applyAlignment="1" applyBorder="1" applyFont="1" applyNumberFormat="1">
      <alignment readingOrder="0"/>
    </xf>
    <xf borderId="1" fillId="0" fontId="4" numFmtId="0" xfId="0" applyBorder="1" applyFont="1"/>
    <xf borderId="24" fillId="0" fontId="4" numFmtId="3" xfId="0" applyAlignment="1" applyBorder="1" applyFont="1" applyNumberFormat="1">
      <alignment readingOrder="0"/>
    </xf>
    <xf borderId="1" fillId="5" fontId="4" numFmtId="3" xfId="0" applyAlignment="1" applyBorder="1" applyFill="1" applyFont="1" applyNumberFormat="1">
      <alignment readingOrder="0"/>
    </xf>
    <xf borderId="0" fillId="0" fontId="4" numFmtId="0" xfId="0" applyAlignment="1" applyFont="1">
      <alignment horizontal="center" readingOrder="0" vertical="center"/>
    </xf>
    <xf borderId="0" fillId="0" fontId="4" numFmtId="164" xfId="0" applyAlignment="1" applyFont="1" applyNumberFormat="1">
      <alignment readingOrder="0"/>
    </xf>
    <xf borderId="1" fillId="5" fontId="4" numFmtId="3" xfId="0" applyAlignment="1" applyBorder="1" applyFont="1" applyNumberFormat="1">
      <alignment readingOrder="0"/>
    </xf>
    <xf borderId="25" fillId="0" fontId="4" numFmtId="0" xfId="0" applyAlignment="1" applyBorder="1" applyFont="1">
      <alignment readingOrder="0"/>
    </xf>
    <xf borderId="26" fillId="0" fontId="4" numFmtId="3" xfId="0" applyBorder="1" applyFont="1" applyNumberFormat="1"/>
    <xf borderId="26" fillId="0" fontId="4" numFmtId="0" xfId="0" applyBorder="1" applyFont="1"/>
    <xf borderId="27" fillId="0" fontId="4" numFmtId="3" xfId="0" applyBorder="1" applyFont="1" applyNumberFormat="1"/>
    <xf borderId="0" fillId="0" fontId="5" numFmtId="9" xfId="0" applyAlignment="1" applyFont="1" applyNumberFormat="1">
      <alignment readingOrder="0"/>
    </xf>
    <xf borderId="0" fillId="0" fontId="4" numFmtId="3" xfId="0" applyAlignment="1" applyFont="1" applyNumberFormat="1">
      <alignment readingOrder="0"/>
    </xf>
    <xf borderId="2" fillId="0" fontId="5" numFmtId="0" xfId="0" applyAlignment="1" applyBorder="1" applyFont="1">
      <alignment horizontal="center" readingOrder="0"/>
    </xf>
    <xf borderId="2" fillId="0" fontId="5" numFmtId="0" xfId="0" applyAlignment="1" applyBorder="1" applyFont="1">
      <alignment horizontal="center" readingOrder="0" vertical="center"/>
    </xf>
    <xf borderId="0" fillId="6" fontId="4" numFmtId="3" xfId="0" applyFill="1" applyFont="1" applyNumberFormat="1"/>
    <xf borderId="14" fillId="0" fontId="3" numFmtId="0" xfId="0" applyBorder="1" applyFont="1"/>
    <xf borderId="1" fillId="0" fontId="5" numFmtId="0" xfId="0" applyAlignment="1" applyBorder="1" applyFont="1">
      <alignment readingOrder="0"/>
    </xf>
    <xf borderId="1" fillId="0" fontId="5" numFmtId="3" xfId="0" applyAlignment="1" applyBorder="1" applyFont="1" applyNumberFormat="1">
      <alignment readingOrder="0"/>
    </xf>
    <xf borderId="1" fillId="0" fontId="5" numFmtId="10" xfId="0" applyAlignment="1" applyBorder="1" applyFont="1" applyNumberFormat="1">
      <alignment readingOrder="0"/>
    </xf>
    <xf borderId="1" fillId="0" fontId="5" numFmtId="3" xfId="0" applyBorder="1" applyFont="1" applyNumberFormat="1"/>
    <xf borderId="1" fillId="0" fontId="4" numFmtId="3" xfId="0" applyBorder="1" applyFont="1" applyNumberFormat="1"/>
    <xf borderId="1" fillId="0" fontId="4" numFmtId="164" xfId="0" applyBorder="1" applyFont="1" applyNumberFormat="1"/>
    <xf borderId="0" fillId="0" fontId="4" numFmtId="0" xfId="0" applyAlignment="1" applyFont="1">
      <alignment readingOrder="0" shrinkToFit="0" vertical="top" wrapText="1"/>
    </xf>
    <xf borderId="13" fillId="2" fontId="3" numFmtId="0" xfId="0" applyAlignment="1" applyBorder="1" applyFont="1">
      <alignment vertical="center"/>
    </xf>
    <xf borderId="14" fillId="2" fontId="3" numFmtId="3" xfId="0" applyAlignment="1" applyBorder="1" applyFont="1" applyNumberFormat="1">
      <alignment readingOrder="0" vertical="center"/>
    </xf>
    <xf borderId="14" fillId="2" fontId="3" numFmtId="3" xfId="0" applyAlignment="1" applyBorder="1" applyFont="1" applyNumberFormat="1">
      <alignment vertical="center"/>
    </xf>
    <xf borderId="0" fillId="2" fontId="3" numFmtId="3" xfId="0" applyAlignment="1" applyFont="1" applyNumberFormat="1">
      <alignment vertical="center"/>
    </xf>
    <xf borderId="0" fillId="2" fontId="3" numFmtId="0" xfId="0" applyAlignment="1" applyFont="1">
      <alignment vertical="center"/>
    </xf>
    <xf borderId="0" fillId="2" fontId="3" numFmtId="0" xfId="0" applyAlignment="1" applyFont="1">
      <alignment readingOrder="0" vertical="center"/>
    </xf>
    <xf borderId="0" fillId="2" fontId="3" numFmtId="0" xfId="0" applyFont="1"/>
    <xf borderId="28" fillId="0" fontId="4" numFmtId="0" xfId="0" applyAlignment="1" applyBorder="1" applyFont="1">
      <alignment horizontal="center" readingOrder="0"/>
    </xf>
    <xf borderId="29" fillId="0" fontId="2" numFmtId="0" xfId="0" applyBorder="1" applyFont="1"/>
    <xf borderId="1" fillId="0" fontId="5" numFmtId="10" xfId="0" applyBorder="1" applyFont="1" applyNumberFormat="1"/>
    <xf borderId="22" fillId="5" fontId="4" numFmtId="0" xfId="0" applyAlignment="1" applyBorder="1" applyFont="1">
      <alignment readingOrder="0"/>
    </xf>
    <xf borderId="24" fillId="5" fontId="4" numFmtId="3" xfId="0" applyAlignment="1" applyBorder="1" applyFont="1" applyNumberFormat="1">
      <alignment readingOrder="0"/>
    </xf>
    <xf borderId="30" fillId="0" fontId="5" numFmtId="0" xfId="0" applyBorder="1" applyFont="1"/>
    <xf borderId="31" fillId="0" fontId="5" numFmtId="0" xfId="0" applyAlignment="1" applyBorder="1" applyFont="1">
      <alignment horizontal="center" readingOrder="0" vertical="center"/>
    </xf>
    <xf borderId="32" fillId="0" fontId="2" numFmtId="0" xfId="0" applyBorder="1" applyFont="1"/>
    <xf borderId="33" fillId="0" fontId="4" numFmtId="0" xfId="0" applyAlignment="1" applyBorder="1" applyFont="1">
      <alignment readingOrder="0" shrinkToFit="0" vertical="center" wrapText="1"/>
    </xf>
    <xf borderId="27" fillId="0" fontId="4" numFmtId="3" xfId="0" applyAlignment="1" applyBorder="1" applyFont="1" applyNumberFormat="1">
      <alignment readingOrder="0"/>
    </xf>
    <xf borderId="30" fillId="0" fontId="5" numFmtId="0" xfId="0" applyAlignment="1" applyBorder="1" applyFont="1">
      <alignment readingOrder="0"/>
    </xf>
    <xf borderId="30" fillId="0" fontId="5" numFmtId="3" xfId="0" applyAlignment="1" applyBorder="1" applyFont="1" applyNumberFormat="1">
      <alignment readingOrder="0"/>
    </xf>
    <xf borderId="30" fillId="0" fontId="5" numFmtId="10" xfId="0" applyAlignment="1" applyBorder="1" applyFont="1" applyNumberFormat="1">
      <alignment readingOrder="0"/>
    </xf>
    <xf borderId="30" fillId="0" fontId="5" numFmtId="3" xfId="0" applyBorder="1" applyFont="1" applyNumberFormat="1"/>
    <xf borderId="34" fillId="0" fontId="2" numFmtId="0" xfId="0" applyBorder="1" applyFont="1"/>
    <xf borderId="0" fillId="2" fontId="6" numFmtId="0" xfId="0" applyAlignment="1" applyFont="1">
      <alignment vertical="bottom"/>
    </xf>
    <xf borderId="0" fillId="7" fontId="4" numFmtId="0" xfId="0" applyAlignment="1" applyFill="1" applyFont="1">
      <alignment readingOrder="0"/>
    </xf>
    <xf borderId="0" fillId="7" fontId="4" numFmtId="3" xfId="0" applyAlignment="1" applyFont="1" applyNumberFormat="1">
      <alignment readingOrder="0"/>
    </xf>
    <xf borderId="0" fillId="7" fontId="4" numFmtId="3" xfId="0" applyAlignment="1" applyFont="1" applyNumberFormat="1">
      <alignment readingOrder="0"/>
    </xf>
    <xf borderId="0" fillId="7" fontId="4" numFmtId="0" xfId="0" applyFont="1"/>
    <xf borderId="0" fillId="7" fontId="4" numFmtId="3" xfId="0" applyFont="1" applyNumberFormat="1"/>
    <xf borderId="35" fillId="0" fontId="2" numFmtId="0" xfId="0" applyBorder="1" applyFont="1"/>
    <xf borderId="3" fillId="4" fontId="3" numFmtId="0" xfId="0" applyBorder="1" applyFont="1"/>
    <xf borderId="15" fillId="4" fontId="3" numFmtId="3" xfId="0" applyAlignment="1" applyBorder="1" applyFont="1" applyNumberFormat="1">
      <alignment readingOrder="0" vertical="center"/>
    </xf>
    <xf borderId="0" fillId="5" fontId="7" numFmtId="0" xfId="0" applyAlignment="1" applyFont="1">
      <alignment readingOrder="0"/>
    </xf>
    <xf borderId="28" fillId="0" fontId="3" numFmtId="0" xfId="0" applyAlignment="1" applyBorder="1" applyFont="1">
      <alignment horizontal="center" vertical="center"/>
    </xf>
    <xf borderId="36" fillId="0" fontId="3" numFmtId="0" xfId="0" applyAlignment="1" applyBorder="1" applyFont="1">
      <alignment vertical="center"/>
    </xf>
    <xf borderId="29" fillId="0" fontId="3" numFmtId="0" xfId="0" applyAlignment="1" applyBorder="1" applyFont="1">
      <alignment vertical="center"/>
    </xf>
    <xf borderId="37" fillId="0" fontId="3" numFmtId="3" xfId="0" applyAlignment="1" applyBorder="1" applyFont="1" applyNumberFormat="1">
      <alignment vertical="center"/>
    </xf>
    <xf borderId="36" fillId="0" fontId="3" numFmtId="3" xfId="0" applyAlignment="1" applyBorder="1" applyFont="1" applyNumberFormat="1">
      <alignment readingOrder="0" vertical="center"/>
    </xf>
    <xf borderId="1" fillId="0" fontId="4" numFmtId="3" xfId="0" applyAlignment="1" applyBorder="1" applyFont="1" applyNumberFormat="1">
      <alignment readingOrder="0"/>
    </xf>
    <xf borderId="36" fillId="0" fontId="3" numFmtId="0" xfId="0" applyAlignment="1" applyBorder="1" applyFont="1">
      <alignment readingOrder="0" vertical="center"/>
    </xf>
    <xf borderId="28" fillId="2" fontId="3" numFmtId="0" xfId="0" applyAlignment="1" applyBorder="1" applyFont="1">
      <alignment readingOrder="0" vertical="center"/>
    </xf>
    <xf borderId="36" fillId="2" fontId="3" numFmtId="0" xfId="0" applyAlignment="1" applyBorder="1" applyFont="1">
      <alignment readingOrder="0" vertical="center"/>
    </xf>
    <xf borderId="36" fillId="2" fontId="3" numFmtId="0" xfId="0" applyBorder="1" applyFont="1"/>
    <xf borderId="36" fillId="2" fontId="3" numFmtId="0" xfId="0" applyAlignment="1" applyBorder="1" applyFont="1">
      <alignment vertical="center"/>
    </xf>
    <xf borderId="29" fillId="2" fontId="3" numFmtId="0" xfId="0" applyAlignment="1" applyBorder="1" applyFont="1">
      <alignment vertical="center"/>
    </xf>
    <xf borderId="37" fillId="2" fontId="3" numFmtId="3" xfId="0" applyAlignment="1" applyBorder="1" applyFont="1" applyNumberFormat="1">
      <alignment vertical="center"/>
    </xf>
    <xf borderId="36" fillId="2" fontId="3" numFmtId="3" xfId="0" applyAlignment="1" applyBorder="1" applyFont="1" applyNumberFormat="1">
      <alignment readingOrder="0" vertical="center"/>
    </xf>
    <xf borderId="15" fillId="2" fontId="3" numFmtId="0" xfId="0" applyAlignment="1" applyBorder="1" applyFont="1">
      <alignment readingOrder="0" vertical="center"/>
    </xf>
    <xf borderId="3" fillId="2" fontId="3" numFmtId="0" xfId="0" applyAlignment="1" applyBorder="1" applyFont="1">
      <alignment readingOrder="0" vertical="center"/>
    </xf>
    <xf borderId="3" fillId="2" fontId="3" numFmtId="0" xfId="0" applyBorder="1" applyFont="1"/>
    <xf borderId="3" fillId="2" fontId="3" numFmtId="0" xfId="0" applyAlignment="1" applyBorder="1" applyFont="1">
      <alignment vertical="center"/>
    </xf>
    <xf borderId="16" fillId="2" fontId="3" numFmtId="0" xfId="0" applyAlignment="1" applyBorder="1" applyFont="1">
      <alignment vertical="center"/>
    </xf>
    <xf borderId="17" fillId="2" fontId="3" numFmtId="3" xfId="0" applyAlignment="1" applyBorder="1" applyFont="1" applyNumberFormat="1">
      <alignment vertical="center"/>
    </xf>
    <xf borderId="15" fillId="2" fontId="3" numFmtId="3" xfId="0" applyAlignment="1" applyBorder="1" applyFont="1" applyNumberFormat="1">
      <alignment readingOrder="0" vertical="center"/>
    </xf>
    <xf borderId="38" fillId="4" fontId="3" numFmtId="0" xfId="0" applyAlignment="1" applyBorder="1" applyFont="1">
      <alignment readingOrder="0" vertical="center"/>
    </xf>
    <xf borderId="39" fillId="4" fontId="3" numFmtId="0" xfId="0" applyAlignment="1" applyBorder="1" applyFont="1">
      <alignment vertical="center"/>
    </xf>
    <xf borderId="39" fillId="4" fontId="3" numFmtId="0" xfId="0" applyBorder="1" applyFont="1"/>
    <xf borderId="40" fillId="4" fontId="3" numFmtId="0" xfId="0" applyAlignment="1" applyBorder="1" applyFont="1">
      <alignment vertical="center"/>
    </xf>
    <xf borderId="41" fillId="4" fontId="3" numFmtId="3" xfId="0" applyAlignment="1" applyBorder="1" applyFont="1" applyNumberFormat="1">
      <alignment vertical="center"/>
    </xf>
    <xf borderId="39" fillId="4" fontId="3" numFmtId="3" xfId="0" applyAlignment="1" applyBorder="1" applyFont="1" applyNumberFormat="1">
      <alignment readingOrder="0" vertical="center"/>
    </xf>
    <xf borderId="12" fillId="0" fontId="4" numFmtId="0" xfId="0" applyAlignment="1" applyBorder="1" applyFont="1">
      <alignment horizontal="center" vertical="center"/>
    </xf>
    <xf borderId="0" fillId="0" fontId="4" numFmtId="0" xfId="0" applyAlignment="1" applyFont="1">
      <alignment vertical="center"/>
    </xf>
    <xf borderId="0" fillId="0" fontId="4" numFmtId="0" xfId="0" applyAlignment="1" applyFont="1">
      <alignment readingOrder="0" vertical="top"/>
    </xf>
    <xf borderId="0" fillId="2" fontId="8" numFmtId="0" xfId="0" applyAlignment="1" applyFont="1">
      <alignment horizontal="center" readingOrder="0"/>
    </xf>
    <xf borderId="0" fillId="2" fontId="8" numFmtId="0" xfId="0" applyAlignment="1" applyFont="1">
      <alignment readingOrder="0"/>
    </xf>
    <xf borderId="42" fillId="2" fontId="8" numFmtId="0" xfId="0" applyAlignment="1" applyBorder="1" applyFont="1">
      <alignment readingOrder="0"/>
    </xf>
    <xf borderId="43" fillId="0" fontId="2" numFmtId="0" xfId="0" applyBorder="1" applyFont="1"/>
    <xf borderId="44" fillId="2" fontId="4" numFmtId="0" xfId="0" applyBorder="1" applyFont="1"/>
    <xf borderId="45" fillId="2" fontId="8" numFmtId="0" xfId="0" applyAlignment="1" applyBorder="1" applyFont="1">
      <alignment horizontal="center" readingOrder="0"/>
    </xf>
    <xf borderId="36" fillId="0" fontId="2" numFmtId="0" xfId="0" applyBorder="1" applyFont="1"/>
    <xf borderId="46" fillId="0" fontId="2" numFmtId="0" xfId="0" applyBorder="1" applyFont="1"/>
    <xf borderId="5" fillId="2" fontId="8" numFmtId="0" xfId="0" applyAlignment="1" applyBorder="1" applyFont="1">
      <alignment horizontal="center" readingOrder="0"/>
    </xf>
    <xf borderId="47" fillId="0" fontId="2" numFmtId="0" xfId="0" applyBorder="1" applyFont="1"/>
    <xf borderId="48" fillId="2" fontId="8" numFmtId="0" xfId="0" applyAlignment="1" applyBorder="1" applyFont="1">
      <alignment horizontal="center" readingOrder="0"/>
    </xf>
    <xf borderId="4" fillId="2" fontId="8" numFmtId="0" xfId="0" applyAlignment="1" applyBorder="1" applyFont="1">
      <alignment horizontal="center" readingOrder="0"/>
    </xf>
    <xf borderId="1" fillId="2" fontId="8" numFmtId="0" xfId="0" applyAlignment="1" applyBorder="1" applyFont="1">
      <alignment horizontal="center" readingOrder="0"/>
    </xf>
    <xf borderId="0" fillId="8" fontId="8" numFmtId="3" xfId="0" applyAlignment="1" applyFill="1" applyFont="1" applyNumberFormat="1">
      <alignment horizontal="center" readingOrder="0"/>
    </xf>
    <xf borderId="28" fillId="2" fontId="8" numFmtId="0" xfId="0" applyAlignment="1" applyBorder="1" applyFont="1">
      <alignment readingOrder="0"/>
    </xf>
    <xf borderId="23" fillId="2" fontId="8" numFmtId="3" xfId="0" applyAlignment="1" applyBorder="1" applyFont="1" applyNumberFormat="1">
      <alignment readingOrder="0"/>
    </xf>
    <xf borderId="4" fillId="2" fontId="8" numFmtId="3" xfId="0" applyAlignment="1" applyBorder="1" applyFont="1" applyNumberFormat="1">
      <alignment horizontal="center" readingOrder="0"/>
    </xf>
    <xf borderId="1" fillId="2" fontId="8" numFmtId="3" xfId="0" applyAlignment="1" applyBorder="1" applyFont="1" applyNumberFormat="1">
      <alignment horizontal="center" readingOrder="0"/>
    </xf>
    <xf borderId="15" fillId="5" fontId="8" numFmtId="0" xfId="0" applyAlignment="1" applyBorder="1" applyFont="1">
      <alignment readingOrder="0"/>
    </xf>
    <xf borderId="24" fillId="5" fontId="8" numFmtId="3" xfId="0" applyAlignment="1" applyBorder="1" applyFont="1" applyNumberFormat="1">
      <alignment readingOrder="0"/>
    </xf>
    <xf borderId="4" fillId="5" fontId="8" numFmtId="3" xfId="0" applyAlignment="1" applyBorder="1" applyFont="1" applyNumberFormat="1">
      <alignment readingOrder="0"/>
    </xf>
    <xf borderId="1" fillId="5" fontId="8" numFmtId="3" xfId="0" applyAlignment="1" applyBorder="1" applyFont="1" applyNumberFormat="1">
      <alignment readingOrder="0"/>
    </xf>
    <xf borderId="0" fillId="0" fontId="5" numFmtId="3" xfId="0" applyAlignment="1" applyFont="1" applyNumberFormat="1">
      <alignment readingOrder="0"/>
    </xf>
    <xf borderId="18" fillId="0" fontId="5" numFmtId="0" xfId="0" applyAlignment="1" applyBorder="1" applyFont="1">
      <alignment readingOrder="0"/>
    </xf>
    <xf borderId="49" fillId="0" fontId="5" numFmtId="3" xfId="0" applyBorder="1" applyFont="1" applyNumberFormat="1"/>
    <xf borderId="15" fillId="2" fontId="8" numFmtId="0" xfId="0" applyAlignment="1" applyBorder="1" applyFont="1">
      <alignment readingOrder="0"/>
    </xf>
    <xf borderId="4" fillId="2" fontId="2" numFmtId="0" xfId="0" applyBorder="1" applyFont="1"/>
    <xf borderId="24" fillId="2" fontId="8" numFmtId="3" xfId="0" applyAlignment="1" applyBorder="1" applyFont="1" applyNumberFormat="1">
      <alignment readingOrder="0"/>
    </xf>
    <xf borderId="4" fillId="2" fontId="8" numFmtId="3" xfId="0" applyAlignment="1" applyBorder="1" applyFont="1" applyNumberFormat="1">
      <alignment readingOrder="0"/>
    </xf>
    <xf borderId="1" fillId="2" fontId="8" numFmtId="3" xfId="0" applyAlignment="1" applyBorder="1" applyFont="1" applyNumberFormat="1">
      <alignment readingOrder="0"/>
    </xf>
    <xf borderId="22" fillId="0" fontId="5" numFmtId="0" xfId="0" applyAlignment="1" applyBorder="1" applyFont="1">
      <alignment readingOrder="0"/>
    </xf>
    <xf borderId="24" fillId="0" fontId="5" numFmtId="3" xfId="0" applyBorder="1" applyFont="1" applyNumberFormat="1"/>
    <xf borderId="15" fillId="4" fontId="8" numFmtId="0" xfId="0" applyAlignment="1" applyBorder="1" applyFont="1">
      <alignment readingOrder="0"/>
    </xf>
    <xf borderId="4" fillId="4" fontId="2" numFmtId="0" xfId="0" applyBorder="1" applyFont="1"/>
    <xf borderId="24" fillId="4" fontId="8" numFmtId="3" xfId="0" applyAlignment="1" applyBorder="1" applyFont="1" applyNumberFormat="1">
      <alignment readingOrder="0"/>
    </xf>
    <xf borderId="4" fillId="4" fontId="8" numFmtId="3" xfId="0" applyAlignment="1" applyBorder="1" applyFont="1" applyNumberFormat="1">
      <alignment readingOrder="0"/>
    </xf>
    <xf borderId="1" fillId="4" fontId="8" numFmtId="3" xfId="0" applyAlignment="1" applyBorder="1" applyFont="1" applyNumberFormat="1">
      <alignment readingOrder="0"/>
    </xf>
    <xf borderId="22" fillId="3" fontId="9" numFmtId="0" xfId="0" applyAlignment="1" applyBorder="1" applyFont="1">
      <alignment readingOrder="0"/>
    </xf>
    <xf borderId="2" fillId="3" fontId="9" numFmtId="3" xfId="0" applyBorder="1" applyFont="1" applyNumberFormat="1"/>
    <xf borderId="1" fillId="0" fontId="5" numFmtId="0" xfId="0" applyAlignment="1" applyBorder="1" applyFont="1">
      <alignment horizontal="right" readingOrder="0"/>
    </xf>
    <xf borderId="1" fillId="0" fontId="5" numFmtId="3" xfId="0" applyBorder="1" applyFont="1" applyNumberFormat="1"/>
    <xf borderId="24" fillId="2" fontId="8" numFmtId="3" xfId="0" applyAlignment="1" applyBorder="1" applyFont="1" applyNumberFormat="1">
      <alignment readingOrder="0"/>
    </xf>
    <xf borderId="12" fillId="0" fontId="5" numFmtId="0" xfId="0" applyAlignment="1" applyBorder="1" applyFont="1">
      <alignment horizontal="center" readingOrder="0" vertical="center"/>
    </xf>
    <xf borderId="50" fillId="5" fontId="10" numFmtId="3" xfId="0" applyAlignment="1" applyBorder="1" applyFont="1" applyNumberFormat="1">
      <alignment vertical="center"/>
    </xf>
    <xf borderId="4" fillId="4" fontId="8" numFmtId="10" xfId="0" applyAlignment="1" applyBorder="1" applyFont="1" applyNumberFormat="1">
      <alignment readingOrder="0"/>
    </xf>
    <xf borderId="1" fillId="4" fontId="8" numFmtId="10" xfId="0" applyAlignment="1" applyBorder="1" applyFont="1" applyNumberFormat="1">
      <alignment readingOrder="0"/>
    </xf>
    <xf borderId="51" fillId="0" fontId="2" numFmtId="0" xfId="0" applyBorder="1" applyFont="1"/>
    <xf borderId="52" fillId="0" fontId="2" numFmtId="0" xfId="0" applyBorder="1" applyFont="1"/>
    <xf borderId="38" fillId="2" fontId="4" numFmtId="0" xfId="0" applyBorder="1" applyFont="1"/>
    <xf borderId="53" fillId="0" fontId="2" numFmtId="0" xfId="0" applyBorder="1" applyFont="1"/>
    <xf borderId="27" fillId="2" fontId="4" numFmtId="0" xfId="0" applyBorder="1" applyFont="1"/>
    <xf borderId="4" fillId="2" fontId="4" numFmtId="0" xfId="0" applyBorder="1" applyFont="1"/>
    <xf borderId="1" fillId="2" fontId="4" numFmtId="0" xfId="0" applyBorder="1" applyFont="1"/>
    <xf borderId="54" fillId="2" fontId="8" numFmtId="0" xfId="0" applyAlignment="1" applyBorder="1" applyFont="1">
      <alignment horizontal="center" readingOrder="0"/>
    </xf>
    <xf borderId="50" fillId="0" fontId="2" numFmtId="0" xfId="0" applyBorder="1" applyFont="1"/>
    <xf borderId="55" fillId="0" fontId="2" numFmtId="0" xfId="0" applyBorder="1" applyFont="1"/>
    <xf borderId="1" fillId="0" fontId="5" numFmtId="3" xfId="0" applyBorder="1" applyFont="1" applyNumberFormat="1"/>
    <xf borderId="5" fillId="9" fontId="8" numFmtId="0" xfId="0" applyAlignment="1" applyBorder="1" applyFill="1" applyFont="1">
      <alignment horizontal="center" readingOrder="0"/>
    </xf>
    <xf borderId="47" fillId="9" fontId="2" numFmtId="0" xfId="0" applyBorder="1" applyFont="1"/>
    <xf borderId="48" fillId="9" fontId="8" numFmtId="0" xfId="0" applyAlignment="1" applyBorder="1" applyFont="1">
      <alignment horizontal="center" readingOrder="0"/>
    </xf>
    <xf borderId="20" fillId="9" fontId="8" numFmtId="0" xfId="0" applyAlignment="1" applyBorder="1" applyFont="1">
      <alignment horizontal="center" readingOrder="0"/>
    </xf>
    <xf borderId="56" fillId="9" fontId="8" numFmtId="0" xfId="0" applyAlignment="1" applyBorder="1" applyFont="1">
      <alignment horizontal="center" readingOrder="0"/>
    </xf>
    <xf borderId="49" fillId="9" fontId="8" numFmtId="0" xfId="0" applyAlignment="1" applyBorder="1" applyFont="1">
      <alignment horizontal="center" readingOrder="0"/>
    </xf>
    <xf borderId="0" fillId="3" fontId="5" numFmtId="0" xfId="0" applyAlignment="1" applyFont="1">
      <alignment horizontal="center" readingOrder="0"/>
    </xf>
    <xf borderId="57" fillId="3" fontId="5" numFmtId="0" xfId="0" applyAlignment="1" applyBorder="1" applyFont="1">
      <alignment horizontal="center" readingOrder="0"/>
    </xf>
    <xf borderId="58" fillId="0" fontId="2" numFmtId="0" xfId="0" applyBorder="1" applyFont="1"/>
    <xf borderId="1" fillId="0" fontId="5" numFmtId="0" xfId="0" applyBorder="1" applyFont="1"/>
    <xf borderId="57" fillId="2" fontId="8" numFmtId="0" xfId="0" applyAlignment="1" applyBorder="1" applyFont="1">
      <alignment readingOrder="0"/>
    </xf>
    <xf borderId="20" fillId="2" fontId="2" numFmtId="0" xfId="0" applyBorder="1" applyFont="1"/>
    <xf borderId="49" fillId="2" fontId="8" numFmtId="3" xfId="0" applyAlignment="1" applyBorder="1" applyFont="1" applyNumberFormat="1">
      <alignment readingOrder="0"/>
    </xf>
    <xf borderId="4" fillId="2" fontId="8" numFmtId="3" xfId="0" applyAlignment="1" applyBorder="1" applyFont="1" applyNumberFormat="1">
      <alignment readingOrder="0"/>
    </xf>
    <xf borderId="1" fillId="2" fontId="8" numFmtId="3" xfId="0" applyAlignment="1" applyBorder="1" applyFont="1" applyNumberFormat="1">
      <alignment readingOrder="0"/>
    </xf>
    <xf borderId="1" fillId="2" fontId="4" numFmtId="3" xfId="0" applyAlignment="1" applyBorder="1" applyFont="1" applyNumberFormat="1">
      <alignment readingOrder="0"/>
    </xf>
    <xf borderId="24" fillId="0" fontId="5" numFmtId="3" xfId="0" applyBorder="1" applyFont="1" applyNumberFormat="1"/>
    <xf borderId="4" fillId="4" fontId="4" numFmtId="3" xfId="0" applyAlignment="1" applyBorder="1" applyFont="1" applyNumberFormat="1">
      <alignment readingOrder="0"/>
    </xf>
    <xf borderId="1" fillId="4" fontId="8" numFmtId="3" xfId="0" applyAlignment="1" applyBorder="1" applyFont="1" applyNumberFormat="1">
      <alignment readingOrder="0"/>
    </xf>
    <xf borderId="1" fillId="4" fontId="4" numFmtId="3" xfId="0" applyAlignment="1" applyBorder="1" applyFont="1" applyNumberFormat="1">
      <alignment readingOrder="0"/>
    </xf>
    <xf borderId="4" fillId="2" fontId="8" numFmtId="3" xfId="0" applyBorder="1" applyFont="1" applyNumberFormat="1"/>
    <xf borderId="1" fillId="2" fontId="8" numFmtId="3" xfId="0" applyBorder="1" applyFont="1" applyNumberFormat="1"/>
    <xf borderId="1" fillId="2" fontId="4" numFmtId="3" xfId="0" applyBorder="1" applyFont="1" applyNumberFormat="1"/>
    <xf borderId="24" fillId="2" fontId="4" numFmtId="3" xfId="0" applyBorder="1" applyFont="1" applyNumberFormat="1"/>
    <xf borderId="2" fillId="0" fontId="5" numFmtId="3" xfId="0" applyBorder="1" applyFont="1" applyNumberFormat="1"/>
    <xf borderId="2" fillId="10" fontId="5" numFmtId="0" xfId="0" applyAlignment="1" applyBorder="1" applyFill="1" applyFont="1">
      <alignment horizontal="center" readingOrder="0"/>
    </xf>
    <xf borderId="4" fillId="10" fontId="2" numFmtId="0" xfId="0" applyBorder="1" applyFont="1"/>
    <xf borderId="0" fillId="10" fontId="5" numFmtId="0" xfId="0" applyAlignment="1" applyFont="1">
      <alignment horizontal="center" readingOrder="0"/>
    </xf>
    <xf borderId="2" fillId="4" fontId="8" numFmtId="3" xfId="0" applyAlignment="1" applyBorder="1" applyFont="1" applyNumberFormat="1">
      <alignment readingOrder="0"/>
    </xf>
    <xf borderId="4" fillId="4" fontId="4" numFmtId="3" xfId="0" applyBorder="1" applyFont="1" applyNumberFormat="1"/>
    <xf borderId="1" fillId="4" fontId="4" numFmtId="3" xfId="0" applyBorder="1" applyFont="1" applyNumberFormat="1"/>
    <xf borderId="1" fillId="4" fontId="4" numFmtId="3" xfId="0" applyAlignment="1" applyBorder="1" applyFont="1" applyNumberFormat="1">
      <alignment readingOrder="0"/>
    </xf>
    <xf borderId="2" fillId="4" fontId="4" numFmtId="3" xfId="0" applyBorder="1" applyFont="1" applyNumberFormat="1"/>
    <xf borderId="1" fillId="2" fontId="5" numFmtId="0" xfId="0" applyAlignment="1" applyBorder="1" applyFont="1">
      <alignment horizontal="right" readingOrder="0"/>
    </xf>
    <xf borderId="1" fillId="2" fontId="5" numFmtId="3" xfId="0" applyAlignment="1" applyBorder="1" applyFont="1" applyNumberFormat="1">
      <alignment readingOrder="0"/>
    </xf>
    <xf borderId="0" fillId="2" fontId="5" numFmtId="3" xfId="0" applyAlignment="1" applyFont="1" applyNumberFormat="1">
      <alignment readingOrder="0"/>
    </xf>
    <xf borderId="2" fillId="5" fontId="8" numFmtId="3" xfId="0" applyAlignment="1" applyBorder="1" applyFont="1" applyNumberFormat="1">
      <alignment readingOrder="0"/>
    </xf>
    <xf borderId="1" fillId="11" fontId="5" numFmtId="0" xfId="0" applyAlignment="1" applyBorder="1" applyFill="1" applyFont="1">
      <alignment horizontal="right" readingOrder="0"/>
    </xf>
    <xf borderId="1" fillId="11" fontId="5" numFmtId="3" xfId="0" applyBorder="1" applyFont="1" applyNumberFormat="1"/>
    <xf borderId="0" fillId="11" fontId="5" numFmtId="3" xfId="0" applyAlignment="1" applyFont="1" applyNumberFormat="1">
      <alignment vertical="center"/>
    </xf>
    <xf borderId="4" fillId="4" fontId="8" numFmtId="0" xfId="0" applyAlignment="1" applyBorder="1" applyFont="1">
      <alignment readingOrder="0"/>
    </xf>
    <xf borderId="24" fillId="4" fontId="4" numFmtId="3" xfId="0" applyAlignment="1" applyBorder="1" applyFont="1" applyNumberFormat="1">
      <alignment readingOrder="0"/>
    </xf>
    <xf borderId="25" fillId="5" fontId="4" numFmtId="0" xfId="0" applyAlignment="1" applyBorder="1" applyFont="1">
      <alignment readingOrder="0"/>
    </xf>
    <xf borderId="59" fillId="5" fontId="4" numFmtId="3" xfId="0" applyBorder="1" applyFont="1" applyNumberFormat="1"/>
    <xf borderId="0" fillId="2" fontId="5" numFmtId="0" xfId="0" applyAlignment="1" applyFont="1">
      <alignment readingOrder="0"/>
    </xf>
    <xf borderId="0" fillId="2" fontId="5" numFmtId="3" xfId="0" applyFont="1" applyNumberFormat="1"/>
    <xf borderId="4" fillId="2" fontId="8" numFmtId="0" xfId="0" applyAlignment="1" applyBorder="1" applyFont="1">
      <alignment readingOrder="0"/>
    </xf>
    <xf borderId="1" fillId="2" fontId="8" numFmtId="0" xfId="0" applyAlignment="1" applyBorder="1" applyFont="1">
      <alignment readingOrder="0"/>
    </xf>
    <xf borderId="24" fillId="2" fontId="4" numFmtId="3" xfId="0" applyAlignment="1" applyBorder="1" applyFont="1" applyNumberFormat="1">
      <alignment readingOrder="0"/>
    </xf>
    <xf borderId="0" fillId="11" fontId="5" numFmtId="0" xfId="0" applyAlignment="1" applyFont="1">
      <alignment vertical="center"/>
    </xf>
    <xf borderId="4" fillId="4" fontId="8" numFmtId="3" xfId="0" applyBorder="1" applyFont="1" applyNumberFormat="1"/>
    <xf borderId="1" fillId="4" fontId="8" numFmtId="3" xfId="0" applyBorder="1" applyFont="1" applyNumberFormat="1"/>
    <xf borderId="24" fillId="4" fontId="4" numFmtId="3" xfId="0" applyBorder="1" applyFont="1" applyNumberFormat="1"/>
    <xf borderId="0" fillId="5" fontId="10" numFmtId="3" xfId="0" applyFont="1" applyNumberFormat="1"/>
    <xf borderId="1" fillId="2" fontId="5" numFmtId="0" xfId="0" applyAlignment="1" applyBorder="1" applyFont="1">
      <alignment horizontal="center" readingOrder="0"/>
    </xf>
    <xf borderId="1" fillId="2" fontId="5" numFmtId="3" xfId="0" applyBorder="1" applyFont="1" applyNumberFormat="1"/>
    <xf borderId="1" fillId="2" fontId="4" numFmtId="3" xfId="0" applyAlignment="1" applyBorder="1" applyFont="1" applyNumberFormat="1">
      <alignment readingOrder="0"/>
    </xf>
    <xf borderId="0" fillId="3" fontId="5" numFmtId="0" xfId="0" applyAlignment="1" applyFont="1">
      <alignment readingOrder="0"/>
    </xf>
    <xf borderId="57" fillId="3" fontId="5" numFmtId="0" xfId="0" applyAlignment="1" applyBorder="1" applyFont="1">
      <alignment readingOrder="0"/>
    </xf>
    <xf borderId="25" fillId="0" fontId="5" numFmtId="0" xfId="0" applyAlignment="1" applyBorder="1" applyFont="1">
      <alignment readingOrder="0"/>
    </xf>
    <xf borderId="27" fillId="5" fontId="10" numFmtId="3" xfId="0" applyBorder="1" applyFont="1" applyNumberFormat="1"/>
    <xf borderId="0" fillId="0" fontId="5" numFmtId="3" xfId="0" applyFont="1" applyNumberFormat="1"/>
    <xf borderId="15" fillId="12" fontId="8" numFmtId="0" xfId="0" applyAlignment="1" applyBorder="1" applyFill="1" applyFont="1">
      <alignment readingOrder="0"/>
    </xf>
    <xf borderId="24" fillId="12" fontId="8" numFmtId="3" xfId="0" applyAlignment="1" applyBorder="1" applyFont="1" applyNumberFormat="1">
      <alignment readingOrder="0"/>
    </xf>
    <xf borderId="4" fillId="12" fontId="8" numFmtId="3" xfId="0" applyAlignment="1" applyBorder="1" applyFont="1" applyNumberFormat="1">
      <alignment readingOrder="0"/>
    </xf>
    <xf borderId="1" fillId="12" fontId="8" numFmtId="3" xfId="0" applyAlignment="1" applyBorder="1" applyFont="1" applyNumberFormat="1">
      <alignment readingOrder="0"/>
    </xf>
    <xf borderId="0" fillId="5" fontId="7" numFmtId="0" xfId="0" applyAlignment="1" applyFont="1">
      <alignment horizontal="center" readingOrder="0"/>
    </xf>
    <xf borderId="60" fillId="5" fontId="7" numFmtId="0" xfId="0" applyAlignment="1" applyBorder="1" applyFont="1">
      <alignment horizontal="center" readingOrder="0"/>
    </xf>
    <xf borderId="61" fillId="3" fontId="11" numFmtId="0" xfId="0" applyAlignment="1" applyBorder="1" applyFont="1">
      <alignment readingOrder="0"/>
    </xf>
    <xf borderId="27" fillId="3" fontId="11" numFmtId="3" xfId="0" applyAlignment="1" applyBorder="1" applyFont="1" applyNumberFormat="1">
      <alignment horizontal="right" readingOrder="0"/>
    </xf>
    <xf borderId="4" fillId="3" fontId="11" numFmtId="3" xfId="0" applyAlignment="1" applyBorder="1" applyFont="1" applyNumberFormat="1">
      <alignment horizontal="right" readingOrder="0"/>
    </xf>
    <xf borderId="1" fillId="3" fontId="11" numFmtId="3" xfId="0" applyAlignment="1" applyBorder="1" applyFont="1" applyNumberFormat="1">
      <alignment horizontal="right" readingOrder="0"/>
    </xf>
    <xf borderId="24" fillId="3" fontId="11" numFmtId="3" xfId="0" applyAlignment="1" applyBorder="1" applyFont="1" applyNumberFormat="1">
      <alignment horizontal="right" readingOrder="0"/>
    </xf>
    <xf borderId="62" fillId="5" fontId="7" numFmtId="3" xfId="0" applyAlignment="1" applyBorder="1" applyFont="1" applyNumberFormat="1">
      <alignment horizontal="center"/>
    </xf>
    <xf borderId="63" fillId="0" fontId="12" numFmtId="0" xfId="0" applyAlignment="1" applyBorder="1" applyFont="1">
      <alignment horizontal="center" readingOrder="0" vertical="center"/>
    </xf>
    <xf borderId="1" fillId="2" fontId="13" numFmtId="0" xfId="0" applyAlignment="1" applyBorder="1" applyFont="1">
      <alignment readingOrder="0"/>
    </xf>
    <xf borderId="24" fillId="2" fontId="13" numFmtId="3" xfId="0" applyAlignment="1" applyBorder="1" applyFont="1" applyNumberFormat="1">
      <alignment readingOrder="0"/>
    </xf>
    <xf borderId="4" fillId="2" fontId="13" numFmtId="3" xfId="0" applyAlignment="1" applyBorder="1" applyFont="1" applyNumberFormat="1">
      <alignment readingOrder="0"/>
    </xf>
    <xf borderId="1" fillId="2" fontId="13" numFmtId="3" xfId="0" applyAlignment="1" applyBorder="1" applyFont="1" applyNumberFormat="1">
      <alignment readingOrder="0"/>
    </xf>
    <xf borderId="64" fillId="0" fontId="2" numFmtId="0" xfId="0" applyBorder="1" applyFont="1"/>
    <xf borderId="26" fillId="2" fontId="13" numFmtId="0" xfId="0" applyAlignment="1" applyBorder="1" applyFont="1">
      <alignment readingOrder="0"/>
    </xf>
    <xf borderId="27" fillId="2" fontId="13" numFmtId="3" xfId="0" applyAlignment="1" applyBorder="1" applyFont="1" applyNumberFormat="1">
      <alignment readingOrder="0"/>
    </xf>
    <xf borderId="53" fillId="2" fontId="13" numFmtId="3" xfId="0" applyAlignment="1" applyBorder="1" applyFont="1" applyNumberFormat="1">
      <alignment readingOrder="0"/>
    </xf>
    <xf borderId="26" fillId="2" fontId="13" numFmtId="3" xfId="0" applyAlignment="1" applyBorder="1" applyFont="1" applyNumberFormat="1">
      <alignment readingOrder="0"/>
    </xf>
    <xf borderId="45" fillId="2" fontId="14" numFmtId="0" xfId="0" applyAlignment="1" applyBorder="1" applyFont="1">
      <alignment readingOrder="0"/>
    </xf>
    <xf borderId="62" fillId="2" fontId="5" numFmtId="0" xfId="0" applyBorder="1" applyFont="1"/>
    <xf borderId="62" fillId="2" fontId="5" numFmtId="3" xfId="0" applyBorder="1" applyFont="1" applyNumberFormat="1"/>
    <xf borderId="65" fillId="3" fontId="5" numFmtId="0" xfId="0" applyBorder="1" applyFont="1"/>
    <xf borderId="66" fillId="0" fontId="5" numFmtId="0" xfId="0" applyAlignment="1" applyBorder="1" applyFont="1">
      <alignment readingOrder="0"/>
    </xf>
    <xf borderId="67" fillId="0" fontId="5" numFmtId="3" xfId="0" applyBorder="1" applyFont="1" applyNumberFormat="1"/>
    <xf borderId="66" fillId="0" fontId="5" numFmtId="3" xfId="0" applyAlignment="1" applyBorder="1" applyFont="1" applyNumberFormat="1">
      <alignment readingOrder="0"/>
    </xf>
    <xf borderId="66" fillId="0" fontId="5" numFmtId="3" xfId="0" applyAlignment="1" applyBorder="1" applyFont="1" applyNumberFormat="1">
      <alignment readingOrder="0"/>
    </xf>
    <xf borderId="66" fillId="0" fontId="5" numFmtId="3" xfId="0" applyBorder="1" applyFont="1" applyNumberFormat="1"/>
    <xf borderId="68" fillId="0" fontId="5" numFmtId="3" xfId="0" applyBorder="1" applyFont="1" applyNumberFormat="1"/>
    <xf borderId="36" fillId="13" fontId="5" numFmtId="0" xfId="0" applyAlignment="1" applyBorder="1" applyFill="1" applyFont="1">
      <alignment horizontal="center" readingOrder="0"/>
    </xf>
    <xf borderId="69" fillId="3" fontId="5" numFmtId="0" xfId="0" applyAlignment="1" applyBorder="1" applyFont="1">
      <alignment readingOrder="0"/>
    </xf>
    <xf borderId="13" fillId="0" fontId="5" numFmtId="3" xfId="0" applyAlignment="1" applyBorder="1" applyFont="1" applyNumberFormat="1">
      <alignment readingOrder="0"/>
    </xf>
    <xf borderId="0" fillId="0" fontId="5" numFmtId="3" xfId="0" applyAlignment="1" applyFont="1" applyNumberFormat="1">
      <alignment readingOrder="0"/>
    </xf>
    <xf borderId="70" fillId="0" fontId="5" numFmtId="3" xfId="0" applyAlignment="1" applyBorder="1" applyFont="1" applyNumberFormat="1">
      <alignment readingOrder="0"/>
    </xf>
    <xf borderId="3" fillId="0" fontId="5" numFmtId="0" xfId="0" applyBorder="1" applyFont="1"/>
    <xf borderId="70" fillId="0" fontId="5" numFmtId="0" xfId="0" applyBorder="1" applyFont="1"/>
    <xf borderId="3" fillId="0" fontId="5" numFmtId="0" xfId="0" applyAlignment="1" applyBorder="1" applyFont="1">
      <alignment horizontal="center"/>
    </xf>
    <xf borderId="3" fillId="0" fontId="5" numFmtId="0" xfId="0" applyAlignment="1" applyBorder="1" applyFont="1">
      <alignment horizontal="center" readingOrder="0"/>
    </xf>
    <xf borderId="3" fillId="0" fontId="5" numFmtId="0" xfId="0" applyAlignment="1" applyBorder="1" applyFont="1">
      <alignment readingOrder="0"/>
    </xf>
    <xf borderId="3" fillId="13" fontId="5" numFmtId="3" xfId="0" applyAlignment="1" applyBorder="1" applyFont="1" applyNumberFormat="1">
      <alignment readingOrder="0"/>
    </xf>
    <xf borderId="3" fillId="0" fontId="5" numFmtId="3" xfId="0" applyBorder="1" applyFont="1" applyNumberFormat="1"/>
    <xf borderId="3" fillId="0" fontId="5" numFmtId="3" xfId="0" applyBorder="1" applyFont="1" applyNumberFormat="1"/>
    <xf borderId="3" fillId="0" fontId="5" numFmtId="3" xfId="0" applyAlignment="1" applyBorder="1" applyFont="1" applyNumberFormat="1">
      <alignment readingOrder="0"/>
    </xf>
    <xf borderId="13" fillId="3" fontId="5" numFmtId="3" xfId="0" applyBorder="1" applyFont="1" applyNumberFormat="1"/>
    <xf borderId="0" fillId="3" fontId="5" numFmtId="3" xfId="0" applyAlignment="1" applyFont="1" applyNumberFormat="1">
      <alignment readingOrder="0"/>
    </xf>
    <xf borderId="0" fillId="3" fontId="5" numFmtId="3" xfId="0" applyFont="1" applyNumberFormat="1"/>
    <xf borderId="70" fillId="3" fontId="5" numFmtId="3" xfId="0" applyBorder="1" applyFont="1" applyNumberFormat="1"/>
    <xf borderId="3" fillId="13" fontId="5" numFmtId="3" xfId="0" applyBorder="1" applyFont="1" applyNumberFormat="1"/>
    <xf borderId="69" fillId="14" fontId="5" numFmtId="0" xfId="0" applyBorder="1" applyFill="1" applyFont="1"/>
    <xf borderId="0" fillId="15" fontId="5" numFmtId="0" xfId="0" applyAlignment="1" applyFill="1" applyFont="1">
      <alignment readingOrder="0"/>
    </xf>
    <xf borderId="0" fillId="15" fontId="5" numFmtId="3" xfId="0" applyFont="1" applyNumberFormat="1"/>
    <xf borderId="0" fillId="0" fontId="5" numFmtId="3" xfId="0" applyAlignment="1" applyFont="1" applyNumberFormat="1">
      <alignment readingOrder="0"/>
    </xf>
    <xf borderId="70" fillId="0" fontId="5" numFmtId="3" xfId="0" applyAlignment="1" applyBorder="1" applyFont="1" applyNumberFormat="1">
      <alignment readingOrder="0"/>
    </xf>
    <xf borderId="71" fillId="0" fontId="5" numFmtId="0" xfId="0" applyAlignment="1" applyBorder="1" applyFont="1">
      <alignment readingOrder="0"/>
    </xf>
    <xf borderId="72" fillId="0" fontId="5" numFmtId="3" xfId="0" applyBorder="1" applyFont="1" applyNumberFormat="1"/>
    <xf borderId="73" fillId="0" fontId="5" numFmtId="3" xfId="0" applyBorder="1" applyFont="1" applyNumberFormat="1"/>
    <xf borderId="74" fillId="0" fontId="5" numFmtId="0" xfId="0" applyAlignment="1" applyBorder="1" applyFont="1">
      <alignment readingOrder="0"/>
    </xf>
    <xf borderId="0" fillId="0" fontId="5" numFmtId="3" xfId="0" applyFont="1" applyNumberFormat="1"/>
    <xf borderId="75" fillId="0" fontId="5" numFmtId="3" xfId="0" applyBorder="1" applyFont="1" applyNumberFormat="1"/>
    <xf borderId="76" fillId="15" fontId="5" numFmtId="0" xfId="0" applyAlignment="1" applyBorder="1" applyFont="1">
      <alignment readingOrder="0"/>
    </xf>
    <xf borderId="77" fillId="15" fontId="5" numFmtId="3" xfId="0" applyBorder="1" applyFont="1" applyNumberFormat="1"/>
    <xf borderId="77" fillId="16" fontId="5" numFmtId="3" xfId="0" applyAlignment="1" applyBorder="1" applyFill="1" applyFont="1" applyNumberFormat="1">
      <alignment readingOrder="0"/>
    </xf>
    <xf borderId="78" fillId="16" fontId="5" numFmtId="3" xfId="0" applyAlignment="1" applyBorder="1" applyFont="1" applyNumberFormat="1">
      <alignment readingOrder="0"/>
    </xf>
    <xf borderId="0" fillId="2" fontId="5" numFmtId="3" xfId="0" applyFont="1" applyNumberFormat="1"/>
    <xf borderId="0" fillId="0" fontId="5" numFmtId="3" xfId="0" applyAlignment="1" applyFont="1" applyNumberFormat="1">
      <alignment readingOrder="0"/>
    </xf>
    <xf borderId="70" fillId="0" fontId="5" numFmtId="3" xfId="0" applyBorder="1" applyFont="1" applyNumberFormat="1"/>
    <xf borderId="0" fillId="15" fontId="5" numFmtId="0" xfId="0" applyFont="1"/>
    <xf borderId="43" fillId="15" fontId="5" numFmtId="3" xfId="0" applyBorder="1" applyFont="1" applyNumberFormat="1"/>
    <xf borderId="71" fillId="2" fontId="5" numFmtId="0" xfId="0" applyAlignment="1" applyBorder="1" applyFont="1">
      <alignment readingOrder="0"/>
    </xf>
    <xf borderId="72" fillId="2" fontId="5" numFmtId="3" xfId="0" applyBorder="1" applyFont="1" applyNumberFormat="1"/>
    <xf borderId="73" fillId="2" fontId="5" numFmtId="3" xfId="0" applyBorder="1" applyFont="1" applyNumberFormat="1"/>
    <xf borderId="74" fillId="2" fontId="5" numFmtId="0" xfId="0" applyAlignment="1" applyBorder="1" applyFont="1">
      <alignment readingOrder="0"/>
    </xf>
    <xf borderId="75" fillId="2" fontId="5" numFmtId="3" xfId="0" applyAlignment="1" applyBorder="1" applyFont="1" applyNumberFormat="1">
      <alignment readingOrder="0"/>
    </xf>
    <xf borderId="77" fillId="15" fontId="5" numFmtId="3" xfId="0" applyAlignment="1" applyBorder="1" applyFont="1" applyNumberFormat="1">
      <alignment readingOrder="0"/>
    </xf>
    <xf borderId="78" fillId="15" fontId="5" numFmtId="3" xfId="0" applyAlignment="1" applyBorder="1" applyFont="1" applyNumberFormat="1">
      <alignment readingOrder="0"/>
    </xf>
    <xf borderId="0" fillId="0" fontId="5" numFmtId="0" xfId="0" applyFont="1"/>
    <xf borderId="0" fillId="0" fontId="5" numFmtId="0" xfId="0" applyAlignment="1" applyFont="1">
      <alignment horizontal="center" readingOrder="0" shrinkToFit="0" vertical="center" wrapText="1"/>
    </xf>
    <xf borderId="0" fillId="0" fontId="5" numFmtId="0" xfId="0" applyAlignment="1" applyFont="1">
      <alignment horizontal="center" readingOrder="0" vertical="center"/>
    </xf>
    <xf borderId="69" fillId="14" fontId="5" numFmtId="0" xfId="0" applyAlignment="1" applyBorder="1" applyFont="1">
      <alignment readingOrder="0"/>
    </xf>
    <xf borderId="72" fillId="3" fontId="5" numFmtId="3" xfId="0" applyBorder="1" applyFont="1" applyNumberFormat="1"/>
    <xf borderId="72" fillId="0" fontId="5" numFmtId="3" xfId="0" applyAlignment="1" applyBorder="1" applyFont="1" applyNumberFormat="1">
      <alignment readingOrder="0"/>
    </xf>
    <xf borderId="0" fillId="6" fontId="5" numFmtId="3" xfId="0" applyFont="1" applyNumberFormat="1"/>
    <xf borderId="75" fillId="0" fontId="5" numFmtId="3" xfId="0" applyAlignment="1" applyBorder="1" applyFont="1" applyNumberFormat="1">
      <alignment readingOrder="0"/>
    </xf>
    <xf borderId="3" fillId="0" fontId="5" numFmtId="0" xfId="0" applyAlignment="1" applyBorder="1" applyFont="1">
      <alignment horizontal="right" readingOrder="0"/>
    </xf>
    <xf borderId="3" fillId="0" fontId="5" numFmtId="165" xfId="0" applyAlignment="1" applyBorder="1" applyFont="1" applyNumberFormat="1">
      <alignment readingOrder="0"/>
    </xf>
    <xf borderId="79" fillId="5" fontId="15" numFmtId="3" xfId="0" applyAlignment="1" applyBorder="1" applyFont="1" applyNumberFormat="1">
      <alignment horizontal="right" readingOrder="0" shrinkToFit="0" vertical="bottom" wrapText="1"/>
    </xf>
    <xf borderId="80" fillId="5" fontId="15" numFmtId="3" xfId="0" applyAlignment="1" applyBorder="1" applyFont="1" applyNumberFormat="1">
      <alignment horizontal="right" shrinkToFit="0" vertical="bottom" wrapText="1"/>
    </xf>
    <xf borderId="81" fillId="5" fontId="15" numFmtId="3" xfId="0" applyAlignment="1" applyBorder="1" applyFont="1" applyNumberFormat="1">
      <alignment horizontal="right" shrinkToFit="0" vertical="bottom" wrapText="1"/>
    </xf>
    <xf borderId="0" fillId="0" fontId="5" numFmtId="0" xfId="0" applyFont="1"/>
    <xf borderId="3" fillId="0" fontId="5" numFmtId="3" xfId="0" applyAlignment="1" applyBorder="1" applyFont="1" applyNumberFormat="1">
      <alignment readingOrder="0"/>
    </xf>
    <xf borderId="78" fillId="15" fontId="5" numFmtId="3" xfId="0" applyBorder="1" applyFont="1" applyNumberFormat="1"/>
    <xf borderId="3" fillId="5" fontId="16" numFmtId="3" xfId="0" applyBorder="1" applyFont="1" applyNumberFormat="1"/>
    <xf borderId="74" fillId="0" fontId="5" numFmtId="0" xfId="0" applyAlignment="1" applyBorder="1" applyFont="1">
      <alignment readingOrder="0"/>
    </xf>
    <xf borderId="75" fillId="0" fontId="5" numFmtId="3" xfId="0" applyBorder="1" applyFont="1" applyNumberFormat="1"/>
    <xf borderId="82" fillId="15" fontId="5" numFmtId="3" xfId="0" applyBorder="1" applyFont="1" applyNumberFormat="1"/>
    <xf borderId="0" fillId="14" fontId="5" numFmtId="3" xfId="0" applyFont="1" applyNumberFormat="1"/>
    <xf borderId="83" fillId="13" fontId="5" numFmtId="0" xfId="0" applyAlignment="1" applyBorder="1" applyFont="1">
      <alignment readingOrder="0"/>
    </xf>
    <xf borderId="84" fillId="0" fontId="2" numFmtId="0" xfId="0" applyBorder="1" applyFont="1"/>
    <xf borderId="85" fillId="13" fontId="5" numFmtId="3" xfId="0" applyBorder="1" applyFont="1" applyNumberFormat="1"/>
    <xf borderId="84" fillId="13" fontId="5" numFmtId="3" xfId="0" applyBorder="1" applyFont="1" applyNumberFormat="1"/>
    <xf borderId="84" fillId="13" fontId="5" numFmtId="3" xfId="0" applyBorder="1" applyFont="1" applyNumberFormat="1"/>
    <xf borderId="86" fillId="13" fontId="5" numFmtId="3" xfId="0" applyBorder="1" applyFont="1" applyNumberFormat="1"/>
    <xf borderId="13" fillId="2" fontId="5" numFmtId="0" xfId="0" applyBorder="1" applyFont="1"/>
    <xf borderId="0" fillId="2" fontId="5" numFmtId="0" xfId="0" applyFont="1"/>
    <xf borderId="0" fillId="2" fontId="5" numFmtId="0" xfId="0" applyAlignment="1" applyFont="1">
      <alignment horizontal="right" readingOrder="0"/>
    </xf>
    <xf borderId="13" fillId="17" fontId="5" numFmtId="3" xfId="0" applyBorder="1" applyFill="1" applyFont="1" applyNumberFormat="1"/>
    <xf borderId="0" fillId="2" fontId="5" numFmtId="3" xfId="0" applyAlignment="1" applyFont="1" applyNumberFormat="1">
      <alignment readingOrder="0"/>
    </xf>
    <xf borderId="13" fillId="17" fontId="5" numFmtId="3" xfId="0" applyBorder="1" applyFont="1" applyNumberFormat="1"/>
    <xf borderId="0" fillId="3" fontId="5" numFmtId="0" xfId="0" applyAlignment="1" applyFont="1">
      <alignment horizontal="right" readingOrder="0"/>
    </xf>
    <xf borderId="13" fillId="3" fontId="5" numFmtId="3" xfId="0" applyBorder="1" applyFont="1" applyNumberFormat="1"/>
    <xf borderId="0" fillId="3" fontId="5" numFmtId="3" xfId="0" applyAlignment="1" applyFont="1" applyNumberFormat="1">
      <alignment readingOrder="0"/>
    </xf>
    <xf borderId="13" fillId="2" fontId="5" numFmtId="3" xfId="0" applyBorder="1" applyFont="1" applyNumberFormat="1"/>
    <xf borderId="0" fillId="0" fontId="5" numFmtId="3" xfId="0" applyFont="1" applyNumberFormat="1"/>
    <xf borderId="36" fillId="5" fontId="5" numFmtId="0" xfId="0" applyAlignment="1" applyBorder="1" applyFont="1">
      <alignment readingOrder="0"/>
    </xf>
    <xf borderId="29" fillId="5" fontId="17" numFmtId="3" xfId="0" applyBorder="1" applyFont="1" applyNumberFormat="1"/>
    <xf borderId="36" fillId="5" fontId="5" numFmtId="3" xfId="0" applyAlignment="1" applyBorder="1" applyFont="1" applyNumberFormat="1">
      <alignment readingOrder="0"/>
    </xf>
    <xf borderId="36" fillId="5" fontId="5" numFmtId="3" xfId="0" applyBorder="1" applyFont="1" applyNumberFormat="1"/>
    <xf borderId="87" fillId="5" fontId="5" numFmtId="0" xfId="0" applyAlignment="1" applyBorder="1" applyFont="1">
      <alignment readingOrder="0"/>
    </xf>
    <xf borderId="87" fillId="0" fontId="2" numFmtId="0" xfId="0" applyBorder="1" applyFont="1"/>
    <xf borderId="88" fillId="5" fontId="17" numFmtId="3" xfId="0" applyBorder="1" applyFont="1" applyNumberFormat="1"/>
    <xf borderId="87" fillId="5" fontId="5" numFmtId="3" xfId="0" applyBorder="1" applyFont="1" applyNumberFormat="1"/>
    <xf borderId="0" fillId="13" fontId="18" numFmtId="0" xfId="0" applyAlignment="1" applyFont="1">
      <alignment readingOrder="0"/>
    </xf>
    <xf borderId="0" fillId="13" fontId="18" numFmtId="3" xfId="0" applyFont="1" applyNumberFormat="1"/>
    <xf borderId="0" fillId="13" fontId="18" numFmtId="3" xfId="0" applyAlignment="1" applyFont="1" applyNumberFormat="1">
      <alignment readingOrder="0"/>
    </xf>
    <xf borderId="0" fillId="0" fontId="5" numFmtId="164" xfId="0" applyFont="1" applyNumberFormat="1"/>
    <xf borderId="0" fillId="13" fontId="5" numFmtId="3" xfId="0" applyFont="1" applyNumberFormat="1"/>
    <xf borderId="0" fillId="0" fontId="5" numFmtId="10" xfId="0" applyFont="1" applyNumberFormat="1"/>
    <xf borderId="89" fillId="2" fontId="8" numFmtId="0" xfId="0" applyAlignment="1" applyBorder="1" applyFont="1">
      <alignment readingOrder="0"/>
    </xf>
    <xf borderId="89" fillId="0" fontId="2" numFmtId="0" xfId="0" applyBorder="1" applyFont="1"/>
    <xf borderId="89" fillId="0" fontId="5" numFmtId="0" xfId="0" applyAlignment="1" applyBorder="1" applyFont="1">
      <alignment horizontal="left" readingOrder="0" shrinkToFit="0" wrapText="1"/>
    </xf>
    <xf borderId="89" fillId="0" fontId="5" numFmtId="0" xfId="0" applyBorder="1" applyFont="1"/>
    <xf borderId="89" fillId="0" fontId="5" numFmtId="3" xfId="0" applyAlignment="1" applyBorder="1" applyFont="1" applyNumberFormat="1">
      <alignment readingOrder="0"/>
    </xf>
    <xf borderId="0" fillId="0" fontId="7" numFmtId="3" xfId="0" applyFont="1" applyNumberFormat="1"/>
    <xf borderId="0" fillId="8" fontId="19" numFmtId="3" xfId="0" applyFont="1" applyNumberFormat="1"/>
    <xf borderId="0" fillId="5" fontId="5" numFmtId="0" xfId="0" applyAlignment="1" applyFont="1">
      <alignment readingOrder="0"/>
    </xf>
    <xf borderId="0" fillId="5" fontId="10" numFmtId="0" xfId="0" applyAlignment="1" applyFont="1">
      <alignment readingOrder="0"/>
    </xf>
    <xf borderId="0" fillId="5" fontId="20" numFmtId="0" xfId="0" applyAlignment="1" applyFont="1">
      <alignment readingOrder="0"/>
    </xf>
    <xf borderId="0" fillId="5" fontId="10" numFmtId="3" xfId="0" applyAlignment="1" applyFont="1" applyNumberFormat="1">
      <alignment readingOrder="0"/>
    </xf>
    <xf borderId="0" fillId="0" fontId="5" numFmtId="166" xfId="0" applyFont="1" applyNumberFormat="1"/>
    <xf borderId="0" fillId="0" fontId="5" numFmtId="167" xfId="0" applyFont="1" applyNumberFormat="1"/>
    <xf borderId="0" fillId="0" fontId="3" numFmtId="3" xfId="0" applyFont="1" applyNumberFormat="1"/>
    <xf borderId="0" fillId="5" fontId="3" numFmtId="3" xfId="0" applyFont="1" applyNumberFormat="1"/>
    <xf borderId="0" fillId="5" fontId="3" numFmtId="3" xfId="0" applyAlignment="1" applyFont="1" applyNumberFormat="1">
      <alignment readingOrder="0"/>
    </xf>
    <xf borderId="8" fillId="18" fontId="5" numFmtId="167" xfId="0" applyAlignment="1" applyBorder="1" applyFill="1" applyFont="1" applyNumberFormat="1">
      <alignment horizontal="center"/>
    </xf>
    <xf borderId="10" fillId="0" fontId="2" numFmtId="0" xfId="0" applyBorder="1" applyFont="1"/>
    <xf borderId="8" fillId="0" fontId="5" numFmtId="167" xfId="0" applyAlignment="1" applyBorder="1" applyFont="1" applyNumberFormat="1">
      <alignment horizontal="center"/>
    </xf>
    <xf borderId="8" fillId="2" fontId="5" numFmtId="0" xfId="0" applyAlignment="1" applyBorder="1" applyFont="1">
      <alignment horizontal="center"/>
    </xf>
    <xf borderId="12" fillId="14" fontId="5" numFmtId="0" xfId="0" applyBorder="1" applyFont="1"/>
    <xf borderId="13" fillId="18" fontId="5" numFmtId="0" xfId="0" applyBorder="1" applyFont="1"/>
    <xf borderId="13" fillId="0" fontId="5" numFmtId="0" xfId="0" applyBorder="1" applyFont="1"/>
    <xf borderId="12" fillId="18" fontId="5" numFmtId="0" xfId="0" applyBorder="1" applyFont="1"/>
    <xf borderId="12" fillId="0" fontId="5" numFmtId="0" xfId="0" applyBorder="1" applyFont="1"/>
    <xf borderId="11" fillId="2" fontId="5" numFmtId="0" xfId="0" applyBorder="1" applyFont="1"/>
    <xf borderId="12" fillId="14" fontId="4" numFmtId="3" xfId="0" applyBorder="1" applyFont="1" applyNumberFormat="1"/>
    <xf borderId="13" fillId="18" fontId="4" numFmtId="3" xfId="0" applyBorder="1" applyFont="1" applyNumberFormat="1"/>
    <xf borderId="13" fillId="0" fontId="4" numFmtId="3" xfId="0" applyBorder="1" applyFont="1" applyNumberFormat="1"/>
    <xf borderId="12" fillId="18" fontId="4" numFmtId="3" xfId="0" applyBorder="1" applyFont="1" applyNumberFormat="1"/>
    <xf borderId="12" fillId="0" fontId="4" numFmtId="3" xfId="0" applyBorder="1" applyFont="1" applyNumberFormat="1"/>
    <xf borderId="13" fillId="2" fontId="4" numFmtId="3" xfId="0" applyBorder="1" applyFont="1" applyNumberFormat="1"/>
    <xf borderId="14" fillId="2" fontId="4" numFmtId="3" xfId="0" applyBorder="1" applyFont="1" applyNumberFormat="1"/>
    <xf borderId="0" fillId="5" fontId="5" numFmtId="3" xfId="0" applyFont="1" applyNumberFormat="1"/>
    <xf borderId="51" fillId="14" fontId="4" numFmtId="3" xfId="0" applyBorder="1" applyFont="1" applyNumberFormat="1"/>
    <xf borderId="90" fillId="5" fontId="4" numFmtId="3" xfId="0" applyBorder="1" applyFont="1" applyNumberFormat="1"/>
    <xf borderId="51" fillId="5" fontId="4" numFmtId="3" xfId="0" applyBorder="1" applyFont="1" applyNumberFormat="1"/>
    <xf borderId="27" fillId="5" fontId="4" numFmtId="3" xfId="0" applyBorder="1" applyFont="1" applyNumberFormat="1"/>
    <xf borderId="41" fillId="5" fontId="17" numFmtId="3" xfId="0" applyBorder="1" applyFont="1" applyNumberFormat="1"/>
    <xf borderId="40" fillId="5" fontId="4" numFmtId="3" xfId="0" applyBorder="1" applyFont="1" applyNumberFormat="1"/>
  </cellXfs>
  <cellStyles count="1">
    <cellStyle xfId="0" name="Normal" builtinId="0"/>
  </cellStyles>
  <dxfs count="5">
    <dxf>
      <font/>
      <fill>
        <patternFill patternType="none"/>
      </fill>
      <border/>
    </dxf>
    <dxf>
      <font/>
      <fill>
        <patternFill patternType="solid">
          <fgColor rgb="FFF7CB4D"/>
          <bgColor rgb="FFF7CB4D"/>
        </patternFill>
      </fill>
      <border/>
    </dxf>
    <dxf>
      <font/>
      <fill>
        <patternFill patternType="solid">
          <fgColor rgb="FFFFFFFF"/>
          <bgColor rgb="FFFFFFFF"/>
        </patternFill>
      </fill>
      <border/>
    </dxf>
    <dxf>
      <font/>
      <fill>
        <patternFill patternType="solid">
          <fgColor rgb="FFFEF8E3"/>
          <bgColor rgb="FFFEF8E3"/>
        </patternFill>
      </fill>
      <border/>
    </dxf>
    <dxf>
      <font/>
      <fill>
        <patternFill patternType="solid">
          <fgColor rgb="FFF3F3F3"/>
          <bgColor rgb="FFF3F3F3"/>
        </patternFill>
      </fill>
      <border/>
    </dxf>
  </dxfs>
  <tableStyles count="2">
    <tableStyle count="3" pivot="0" name="2023年度　月次分析表 のコピー-style">
      <tableStyleElement dxfId="1" type="headerRow"/>
      <tableStyleElement dxfId="2" type="firstRowStripe"/>
      <tableStyleElement dxfId="3" type="secondRowStripe"/>
    </tableStyle>
    <tableStyle count="2" pivot="0" name="2023年度　月次分析表 のコピー-style 2">
      <tableStyleElement dxfId="2"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57150</xdr:colOff>
      <xdr:row>65</xdr:row>
      <xdr:rowOff>238125</xdr:rowOff>
    </xdr:from>
    <xdr:ext cx="1133475" cy="190500"/>
    <xdr:grpSp>
      <xdr:nvGrpSpPr>
        <xdr:cNvPr id="2" name="Shape 2" title="図形描画"/>
        <xdr:cNvGrpSpPr/>
      </xdr:nvGrpSpPr>
      <xdr:grpSpPr>
        <a:xfrm>
          <a:off x="2964275" y="1504600"/>
          <a:ext cx="3024900" cy="59400"/>
          <a:chOff x="2964275" y="1504600"/>
          <a:chExt cx="3024900" cy="59400"/>
        </a:xfrm>
      </xdr:grpSpPr>
      <xdr:cxnSp>
        <xdr:nvCxnSpPr>
          <xdr:cNvPr id="3" name="Shape 3"/>
          <xdr:cNvCxnSpPr/>
        </xdr:nvCxnSpPr>
        <xdr:spPr>
          <a:xfrm>
            <a:off x="2964275" y="1504600"/>
            <a:ext cx="3024900" cy="59400"/>
          </a:xfrm>
          <a:prstGeom prst="straightConnector1">
            <a:avLst/>
          </a:prstGeom>
          <a:noFill/>
          <a:ln cap="flat" cmpd="sng" w="9525">
            <a:solidFill>
              <a:srgbClr val="FF0000"/>
            </a:solidFill>
            <a:prstDash val="solid"/>
            <a:round/>
            <a:headEnd len="med" w="med" type="stealth"/>
            <a:tailEnd len="med" w="med" type="none"/>
          </a:ln>
        </xdr:spPr>
      </xdr:cxnSp>
    </xdr:grp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104775</xdr:colOff>
      <xdr:row>100</xdr:row>
      <xdr:rowOff>28575</xdr:rowOff>
    </xdr:from>
    <xdr:ext cx="4724400" cy="1285875"/>
    <xdr:sp>
      <xdr:nvSpPr>
        <xdr:cNvPr id="4" name="Shape 4"/>
        <xdr:cNvSpPr txBox="1"/>
      </xdr:nvSpPr>
      <xdr:spPr>
        <a:xfrm>
          <a:off x="3318775" y="1961550"/>
          <a:ext cx="4705800" cy="1262100"/>
        </a:xfrm>
        <a:prstGeom prst="rect">
          <a:avLst/>
        </a:prstGeom>
        <a:solidFill>
          <a:srgbClr val="CFE2F3"/>
        </a:solidFill>
        <a:ln cap="flat" cmpd="sng" w="19050">
          <a:solidFill>
            <a:srgbClr val="000000"/>
          </a:solidFill>
          <a:prstDash val="solid"/>
          <a:round/>
          <a:headEnd len="sm" w="sm" type="none"/>
          <a:tailEnd len="sm" w="sm" type="none"/>
        </a:ln>
      </xdr:spPr>
      <xdr:txBody>
        <a:bodyPr anchorCtr="0" anchor="t" bIns="91425" lIns="91425" spcFirstLastPara="1" rIns="91425" wrap="square" tIns="91425">
          <a:spAutoFit/>
        </a:bodyPr>
        <a:lstStyle/>
        <a:p>
          <a:pPr indent="0" lvl="0" marL="0" rtl="0" algn="l">
            <a:spcBef>
              <a:spcPts val="0"/>
            </a:spcBef>
            <a:spcAft>
              <a:spcPts val="0"/>
            </a:spcAft>
            <a:buNone/>
          </a:pPr>
          <a:r>
            <a:rPr lang="en-US" sz="1400"/>
            <a:t>freee会計は、発生主義</a:t>
          </a:r>
          <a:endParaRPr sz="1400"/>
        </a:p>
        <a:p>
          <a:pPr indent="0" lvl="0" marL="0" rtl="0" algn="l">
            <a:spcBef>
              <a:spcPts val="0"/>
            </a:spcBef>
            <a:spcAft>
              <a:spcPts val="0"/>
            </a:spcAft>
            <a:buNone/>
          </a:pPr>
          <a:r>
            <a:rPr lang="en-US" sz="1400"/>
            <a:t>NPO法人会計は、現金主義</a:t>
          </a:r>
          <a:endParaRPr sz="1400"/>
        </a:p>
        <a:p>
          <a:pPr indent="0" lvl="0" marL="0" rtl="0" algn="l">
            <a:spcBef>
              <a:spcPts val="0"/>
            </a:spcBef>
            <a:spcAft>
              <a:spcPts val="0"/>
            </a:spcAft>
            <a:buNone/>
          </a:pPr>
          <a:r>
            <a:rPr lang="en-US" sz="1400"/>
            <a:t>4月以降、仕入金額の確定にタイムラグが発生し</a:t>
          </a:r>
          <a:endParaRPr sz="1400"/>
        </a:p>
        <a:p>
          <a:pPr indent="0" lvl="0" marL="0" rtl="0" algn="l">
            <a:spcBef>
              <a:spcPts val="0"/>
            </a:spcBef>
            <a:spcAft>
              <a:spcPts val="0"/>
            </a:spcAft>
            <a:buNone/>
          </a:pPr>
          <a:r>
            <a:rPr lang="en-US" sz="1400"/>
            <a:t>振込時期がずれるも、売上連動した分析帳票とするため</a:t>
          </a:r>
          <a:endParaRPr sz="1400"/>
        </a:p>
        <a:p>
          <a:pPr indent="0" lvl="0" marL="0" rtl="0" algn="l">
            <a:spcBef>
              <a:spcPts val="0"/>
            </a:spcBef>
            <a:spcAft>
              <a:spcPts val="0"/>
            </a:spcAft>
            <a:buNone/>
          </a:pPr>
          <a:r>
            <a:rPr lang="en-US" sz="1400"/>
            <a:t>freee会計の試算表とは異なる記述とする</a:t>
          </a:r>
          <a:endParaRPr sz="1400"/>
        </a:p>
      </xdr:txBody>
    </xdr:sp>
    <xdr:clientData fLocksWithSheet="0"/>
  </xdr:oneCellAnchor>
  <xdr:oneCellAnchor>
    <xdr:from>
      <xdr:col>6</xdr:col>
      <xdr:colOff>152400</xdr:colOff>
      <xdr:row>114</xdr:row>
      <xdr:rowOff>152400</xdr:rowOff>
    </xdr:from>
    <xdr:ext cx="6600825" cy="647700"/>
    <xdr:grpSp>
      <xdr:nvGrpSpPr>
        <xdr:cNvPr id="2" name="Shape 2" title="図形描画"/>
        <xdr:cNvGrpSpPr/>
      </xdr:nvGrpSpPr>
      <xdr:grpSpPr>
        <a:xfrm>
          <a:off x="2377650" y="1307700"/>
          <a:ext cx="6578100" cy="628050"/>
          <a:chOff x="2377650" y="1307700"/>
          <a:chExt cx="6578100" cy="628050"/>
        </a:xfrm>
      </xdr:grpSpPr>
      <xdr:sp>
        <xdr:nvSpPr>
          <xdr:cNvPr id="5" name="Shape 5"/>
          <xdr:cNvSpPr txBox="1"/>
        </xdr:nvSpPr>
        <xdr:spPr>
          <a:xfrm>
            <a:off x="2684750" y="1307700"/>
            <a:ext cx="5706300" cy="4002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t/>
            </a:r>
            <a:endParaRPr sz="1400"/>
          </a:p>
        </xdr:txBody>
      </xdr:sp>
      <xdr:sp>
        <xdr:nvSpPr>
          <xdr:cNvPr id="6" name="Shape 6"/>
          <xdr:cNvSpPr txBox="1"/>
        </xdr:nvSpPr>
        <xdr:spPr>
          <a:xfrm>
            <a:off x="3249450" y="1535550"/>
            <a:ext cx="5706300" cy="4002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t/>
            </a:r>
            <a:endParaRPr sz="1400"/>
          </a:p>
        </xdr:txBody>
      </xdr:sp>
      <xdr:sp>
        <xdr:nvSpPr>
          <xdr:cNvPr id="7" name="Shape 7"/>
          <xdr:cNvSpPr txBox="1"/>
        </xdr:nvSpPr>
        <xdr:spPr>
          <a:xfrm>
            <a:off x="2377650" y="1436500"/>
            <a:ext cx="4487700" cy="400200"/>
          </a:xfrm>
          <a:prstGeom prst="rect">
            <a:avLst/>
          </a:prstGeom>
          <a:noFill/>
          <a:ln>
            <a:noFill/>
          </a:ln>
        </xdr:spPr>
        <xdr:txBody>
          <a:bodyPr anchorCtr="0" anchor="t" bIns="91425" lIns="91425" spcFirstLastPara="1" rIns="91425" wrap="square" tIns="91425">
            <a:spAutoFit/>
          </a:bodyPr>
          <a:lstStyle/>
          <a:p>
            <a:pPr indent="0" lvl="0" marL="0" rtl="0" algn="l">
              <a:spcBef>
                <a:spcPts val="0"/>
              </a:spcBef>
              <a:spcAft>
                <a:spcPts val="0"/>
              </a:spcAft>
              <a:buNone/>
            </a:pPr>
            <a:r>
              <a:t/>
            </a:r>
            <a:endParaRPr sz="1400"/>
          </a:p>
        </xdr:txBody>
      </xdr:sp>
    </xdr:grpSp>
    <xdr:clientData fLocksWithSheet="0"/>
  </xdr:oneCellAnchor>
  <xdr:oneCellAnchor>
    <xdr:from>
      <xdr:col>12</xdr:col>
      <xdr:colOff>542925</xdr:colOff>
      <xdr:row>0</xdr:row>
      <xdr:rowOff>0</xdr:rowOff>
    </xdr:from>
    <xdr:ext cx="3733800" cy="419100"/>
    <xdr:sp>
      <xdr:nvSpPr>
        <xdr:cNvPr id="8" name="Shape 8"/>
        <xdr:cNvSpPr txBox="1"/>
      </xdr:nvSpPr>
      <xdr:spPr>
        <a:xfrm>
          <a:off x="2516325" y="1763425"/>
          <a:ext cx="3715200" cy="492600"/>
        </a:xfrm>
        <a:prstGeom prst="rect">
          <a:avLst/>
        </a:prstGeom>
        <a:solidFill>
          <a:srgbClr val="EAD1DC"/>
        </a:solidFill>
        <a:ln>
          <a:noFill/>
        </a:ln>
      </xdr:spPr>
      <xdr:txBody>
        <a:bodyPr anchorCtr="0" anchor="t" bIns="91425" lIns="91425" spcFirstLastPara="1" rIns="91425" wrap="square" tIns="91425">
          <a:spAutoFit/>
        </a:bodyPr>
        <a:lstStyle/>
        <a:p>
          <a:pPr indent="0" lvl="0" marL="0" rtl="0" algn="l">
            <a:spcBef>
              <a:spcPts val="0"/>
            </a:spcBef>
            <a:spcAft>
              <a:spcPts val="0"/>
            </a:spcAft>
            <a:buNone/>
          </a:pPr>
          <a:r>
            <a:rPr lang="en-US" sz="1000"/>
            <a:t>分析を目的とする表の為、</a:t>
          </a:r>
          <a:r>
            <a:rPr lang="en-US" sz="1000"/>
            <a:t>freee</a:t>
          </a:r>
          <a:r>
            <a:rPr lang="en-US" sz="1000"/>
            <a:t>会計の数値を参照して作成。</a:t>
          </a:r>
          <a:endParaRPr sz="1000"/>
        </a:p>
        <a:p>
          <a:pPr indent="0" lvl="0" marL="0" rtl="0" algn="l">
            <a:spcBef>
              <a:spcPts val="0"/>
            </a:spcBef>
            <a:spcAft>
              <a:spcPts val="0"/>
            </a:spcAft>
            <a:buNone/>
          </a:pPr>
          <a:r>
            <a:rPr lang="en-US" sz="1000"/>
            <a:t>発生主義を基本に、未払と未収については発生した月に記述</a:t>
          </a:r>
          <a:endParaRPr sz="1000"/>
        </a:p>
      </xdr:txBody>
    </xdr:sp>
    <xdr:clientData fLocksWithSheet="0"/>
  </xdr:oneCellAnchor>
  <xdr:oneCellAnchor>
    <xdr:from>
      <xdr:col>1</xdr:col>
      <xdr:colOff>104775</xdr:colOff>
      <xdr:row>10</xdr:row>
      <xdr:rowOff>219075</xdr:rowOff>
    </xdr:from>
    <xdr:ext cx="13315950" cy="276225"/>
    <xdr:sp>
      <xdr:nvSpPr>
        <xdr:cNvPr id="9" name="Shape 9"/>
        <xdr:cNvSpPr/>
      </xdr:nvSpPr>
      <xdr:spPr>
        <a:xfrm>
          <a:off x="0" y="812375"/>
          <a:ext cx="11967600" cy="307200"/>
        </a:xfrm>
        <a:prstGeom prst="rect">
          <a:avLst/>
        </a:prstGeom>
        <a:noFill/>
        <a:ln cap="flat" cmpd="sng" w="28575">
          <a:solidFill>
            <a:srgbClr val="FF0000"/>
          </a:solidFill>
          <a:prstDash val="solid"/>
          <a:round/>
          <a:headEnd len="sm" w="sm" type="none"/>
          <a:tailEnd len="sm" w="sm" type="none"/>
        </a:ln>
      </xdr:spPr>
      <xdr:txBody>
        <a:bodyPr anchorCtr="0" anchor="ctr" bIns="91425" lIns="91425" spcFirstLastPara="1" rIns="91425" wrap="square" tIns="91425">
          <a:noAutofit/>
        </a:bodyPr>
        <a:lstStyle/>
        <a:p>
          <a:pPr indent="0" lvl="0" marL="0" marR="0" rtl="0" algn="ctr">
            <a:lnSpc>
              <a:spcPct val="100000"/>
            </a:lnSpc>
            <a:spcBef>
              <a:spcPts val="0"/>
            </a:spcBef>
            <a:spcAft>
              <a:spcPts val="0"/>
            </a:spcAft>
            <a:buNone/>
          </a:pPr>
          <a:r>
            <a:t/>
          </a:r>
          <a:endParaRPr sz="1400"/>
        </a:p>
      </xdr:txBody>
    </xdr:sp>
    <xdr:clientData fLocksWithSheet="0"/>
  </xdr:oneCellAnchor>
</xdr:wsDr>
</file>

<file path=xl/tables/table1.xml><?xml version="1.0" encoding="utf-8"?>
<table xmlns="http://schemas.openxmlformats.org/spreadsheetml/2006/main" headerRowCount="0" ref="V9:W14" displayName="Table_1" name="Table_1" id="1">
  <tableColumns count="2">
    <tableColumn name="Column1" id="1"/>
    <tableColumn name="Column2" id="2"/>
  </tableColumns>
  <tableStyleInfo name="2023年度　月次分析表 のコピー-style" showColumnStripes="0" showFirstColumn="1" showLastColumn="1" showRowStripes="1"/>
  <extLst>
    <ext uri="GoogleSheetsCustomDataVersion1">
      <go:sheetsCustomData xmlns:go="http://customooxmlschemas.google.com/" headerRowCount="1"/>
    </ext>
  </extLst>
</table>
</file>

<file path=xl/tables/table2.xml><?xml version="1.0" encoding="utf-8"?>
<table xmlns="http://schemas.openxmlformats.org/spreadsheetml/2006/main" headerRowCount="0" ref="D42:Q58" displayName="Table_2" name="Table_2" id="2">
  <tableColumns count="14">
    <tableColumn name="Column1" id="1"/>
    <tableColumn name="Column2" id="2"/>
    <tableColumn name="Column3" id="3"/>
    <tableColumn name="Column4" id="4"/>
    <tableColumn name="Column5" id="5"/>
    <tableColumn name="Column6" id="6"/>
    <tableColumn name="Column7" id="7"/>
    <tableColumn name="Column8" id="8"/>
    <tableColumn name="Column9" id="9"/>
    <tableColumn name="Column10" id="10"/>
    <tableColumn name="Column11" id="11"/>
    <tableColumn name="Column12" id="12"/>
    <tableColumn name="Column13" id="13"/>
    <tableColumn name="Column14" id="14"/>
  </tableColumns>
  <tableStyleInfo name="2023年度　月次分析表 のコピー-style 2"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3.xml"/><Relationship Id="rId3" Type="http://schemas.openxmlformats.org/officeDocument/2006/relationships/vmlDrawing" Target="../drawings/vmlDrawing2.vml"/><Relationship Id="rId6" Type="http://schemas.openxmlformats.org/officeDocument/2006/relationships/table" Target="../tables/table1.xml"/><Relationship Id="rId7"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6.63"/>
    <col customWidth="1" min="3" max="3" width="14.38"/>
    <col customWidth="1" min="4" max="4" width="15.75"/>
    <col customWidth="1" min="6" max="7" width="11.75"/>
  </cols>
  <sheetData>
    <row r="1">
      <c r="A1" s="1" t="s">
        <v>0</v>
      </c>
    </row>
    <row r="2">
      <c r="A2" s="2"/>
    </row>
    <row r="3">
      <c r="A3" s="1" t="s">
        <v>1</v>
      </c>
    </row>
    <row r="4">
      <c r="A4" s="2"/>
    </row>
    <row r="5">
      <c r="A5" s="3" t="s">
        <v>2</v>
      </c>
    </row>
    <row r="6">
      <c r="A6" s="4"/>
    </row>
    <row r="7" ht="27.0" customHeight="1">
      <c r="A7" s="5" t="s">
        <v>3</v>
      </c>
    </row>
    <row r="8" ht="27.0" customHeight="1"/>
    <row r="9" ht="27.0" customHeight="1"/>
    <row r="10" ht="27.0" customHeight="1"/>
    <row r="11" ht="13.5" customHeight="1">
      <c r="A11" s="4"/>
    </row>
    <row r="12">
      <c r="A12" s="6" t="s">
        <v>4</v>
      </c>
    </row>
    <row r="13">
      <c r="A13" s="6" t="s">
        <v>5</v>
      </c>
    </row>
    <row r="14">
      <c r="A14" s="3" t="s">
        <v>6</v>
      </c>
    </row>
    <row r="15">
      <c r="A15" s="7" t="s">
        <v>7</v>
      </c>
      <c r="B15" s="7" t="s">
        <v>8</v>
      </c>
      <c r="C15" s="7" t="s">
        <v>9</v>
      </c>
      <c r="D15" s="7" t="s">
        <v>10</v>
      </c>
      <c r="E15" s="7" t="s">
        <v>11</v>
      </c>
      <c r="F15" s="7" t="s">
        <v>12</v>
      </c>
      <c r="G15" s="7" t="s">
        <v>13</v>
      </c>
    </row>
    <row r="16" ht="164.25" customHeight="1">
      <c r="A16" s="8" t="s">
        <v>14</v>
      </c>
      <c r="B16" s="9" t="s">
        <v>15</v>
      </c>
      <c r="C16" s="10" t="s">
        <v>16</v>
      </c>
      <c r="D16" s="11" t="s">
        <v>17</v>
      </c>
      <c r="E16" s="11" t="s">
        <v>18</v>
      </c>
      <c r="F16" s="11" t="s">
        <v>19</v>
      </c>
      <c r="G16" s="11">
        <v>0.0</v>
      </c>
    </row>
    <row r="17" ht="104.25" customHeight="1">
      <c r="A17" s="8" t="s">
        <v>20</v>
      </c>
      <c r="B17" s="12" t="s">
        <v>21</v>
      </c>
      <c r="C17" s="13"/>
      <c r="D17" s="13"/>
      <c r="E17" s="13"/>
      <c r="F17" s="13"/>
      <c r="G17" s="14"/>
    </row>
    <row r="18" ht="148.5" customHeight="1">
      <c r="A18" s="8" t="s">
        <v>22</v>
      </c>
      <c r="B18" s="11" t="s">
        <v>23</v>
      </c>
      <c r="C18" s="11" t="s">
        <v>16</v>
      </c>
      <c r="D18" s="11" t="s">
        <v>24</v>
      </c>
      <c r="E18" s="11" t="s">
        <v>25</v>
      </c>
      <c r="F18" s="11" t="s">
        <v>26</v>
      </c>
      <c r="G18" s="11">
        <v>200.0</v>
      </c>
    </row>
    <row r="19">
      <c r="A19" s="7" t="s">
        <v>7</v>
      </c>
      <c r="B19" s="7" t="s">
        <v>8</v>
      </c>
      <c r="C19" s="7" t="s">
        <v>9</v>
      </c>
      <c r="D19" s="7" t="s">
        <v>10</v>
      </c>
      <c r="E19" s="7" t="s">
        <v>11</v>
      </c>
      <c r="F19" s="7" t="s">
        <v>12</v>
      </c>
      <c r="G19" s="7" t="s">
        <v>13</v>
      </c>
    </row>
    <row r="20" ht="135.0" customHeight="1">
      <c r="A20" s="8" t="s">
        <v>27</v>
      </c>
      <c r="B20" s="12" t="s">
        <v>21</v>
      </c>
      <c r="C20" s="13"/>
      <c r="D20" s="13"/>
      <c r="E20" s="13"/>
      <c r="F20" s="13"/>
      <c r="G20" s="14"/>
    </row>
    <row r="21">
      <c r="A21" s="8" t="s">
        <v>28</v>
      </c>
      <c r="B21" s="9" t="s">
        <v>29</v>
      </c>
      <c r="C21" s="11" t="s">
        <v>16</v>
      </c>
      <c r="D21" s="11" t="s">
        <v>30</v>
      </c>
      <c r="E21" s="11" t="s">
        <v>31</v>
      </c>
      <c r="F21" s="11" t="s">
        <v>32</v>
      </c>
      <c r="G21" s="11" t="s">
        <v>33</v>
      </c>
    </row>
    <row r="22" ht="109.5" customHeight="1">
      <c r="A22" s="8" t="s">
        <v>34</v>
      </c>
      <c r="B22" s="11" t="s">
        <v>35</v>
      </c>
      <c r="C22" s="11" t="s">
        <v>16</v>
      </c>
      <c r="D22" s="11" t="s">
        <v>36</v>
      </c>
      <c r="E22" s="11" t="s">
        <v>37</v>
      </c>
      <c r="F22" s="11" t="s">
        <v>38</v>
      </c>
      <c r="G22" s="11">
        <v>0.0</v>
      </c>
    </row>
    <row r="23">
      <c r="A23" s="8" t="s">
        <v>39</v>
      </c>
      <c r="B23" s="9" t="s">
        <v>40</v>
      </c>
      <c r="C23" s="11" t="s">
        <v>16</v>
      </c>
      <c r="D23" s="10" t="s">
        <v>41</v>
      </c>
      <c r="E23" s="11" t="s">
        <v>42</v>
      </c>
      <c r="F23" s="11" t="s">
        <v>43</v>
      </c>
      <c r="G23" s="11">
        <v>0.0</v>
      </c>
    </row>
    <row r="24" ht="134.25" customHeight="1">
      <c r="A24" s="8" t="s">
        <v>44</v>
      </c>
      <c r="B24" s="12" t="s">
        <v>21</v>
      </c>
      <c r="C24" s="13"/>
      <c r="D24" s="13"/>
      <c r="E24" s="13"/>
      <c r="F24" s="13"/>
      <c r="G24" s="14"/>
    </row>
    <row r="25">
      <c r="A25" s="15"/>
    </row>
  </sheetData>
  <mergeCells count="10">
    <mergeCell ref="B17:G17"/>
    <mergeCell ref="B20:G20"/>
    <mergeCell ref="B24:G24"/>
    <mergeCell ref="A1:G1"/>
    <mergeCell ref="A3:G3"/>
    <mergeCell ref="A5:G5"/>
    <mergeCell ref="A7:G10"/>
    <mergeCell ref="A12:G12"/>
    <mergeCell ref="A13:G13"/>
    <mergeCell ref="A14:G14"/>
  </mergeCells>
  <printOptions horizontalCentered="1"/>
  <pageMargins bottom="0.75" footer="0.0" header="0.0" left="0.7" right="0.7" top="0.75"/>
  <pageSetup fitToHeight="0"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3.75"/>
    <col customWidth="1" min="2" max="2" width="4.13"/>
    <col customWidth="1" min="3" max="3" width="6.5"/>
    <col customWidth="1" min="4" max="4" width="4.88"/>
    <col customWidth="1" min="5" max="5" width="5.0"/>
    <col customWidth="1" min="6" max="6" width="39.75"/>
    <col customWidth="1" min="7" max="9" width="16.88"/>
    <col customWidth="1" min="10" max="10" width="1.63"/>
    <col customWidth="1" min="11" max="11" width="5.88"/>
    <col customWidth="1" min="12" max="12" width="4.13"/>
    <col customWidth="1" min="13" max="13" width="20.13"/>
    <col customWidth="1" min="15" max="16" width="10.38"/>
    <col customWidth="1" min="17" max="17" width="10.25"/>
    <col customWidth="1" min="18" max="18" width="8.63"/>
    <col customWidth="1" min="19" max="19" width="12.38"/>
    <col customWidth="1" min="20" max="21" width="4.63"/>
  </cols>
  <sheetData>
    <row r="1">
      <c r="A1" s="16"/>
      <c r="B1" s="17"/>
      <c r="C1" s="17"/>
      <c r="D1" s="17"/>
      <c r="E1" s="17"/>
      <c r="F1" s="17"/>
      <c r="G1" s="17"/>
      <c r="H1" s="17"/>
      <c r="I1" s="17"/>
      <c r="J1" s="17"/>
      <c r="K1" s="18"/>
      <c r="L1" s="18"/>
      <c r="M1" s="18"/>
      <c r="N1" s="18"/>
      <c r="O1" s="18"/>
      <c r="P1" s="18"/>
      <c r="Q1" s="18"/>
      <c r="R1" s="18"/>
      <c r="S1" s="18"/>
      <c r="T1" s="18"/>
      <c r="U1" s="18"/>
      <c r="V1" s="18"/>
      <c r="W1" s="18"/>
      <c r="X1" s="18"/>
      <c r="Y1" s="18"/>
      <c r="Z1" s="18"/>
      <c r="AA1" s="18"/>
      <c r="AB1" s="18"/>
      <c r="AC1" s="18"/>
      <c r="AD1" s="18"/>
    </row>
    <row r="2">
      <c r="A2" s="19" t="s">
        <v>45</v>
      </c>
      <c r="K2" s="18"/>
      <c r="L2" s="18"/>
      <c r="M2" s="18"/>
      <c r="N2" s="18"/>
      <c r="O2" s="18"/>
      <c r="P2" s="18"/>
      <c r="Q2" s="18"/>
      <c r="R2" s="18"/>
      <c r="S2" s="18"/>
      <c r="T2" s="18"/>
      <c r="U2" s="18"/>
      <c r="V2" s="18"/>
      <c r="W2" s="18"/>
      <c r="X2" s="18"/>
      <c r="Y2" s="18"/>
      <c r="Z2" s="18"/>
      <c r="AA2" s="18"/>
      <c r="AB2" s="18"/>
      <c r="AC2" s="18"/>
      <c r="AD2" s="18"/>
    </row>
    <row r="3">
      <c r="A3" s="19" t="s">
        <v>46</v>
      </c>
      <c r="K3" s="18"/>
      <c r="L3" s="18"/>
      <c r="M3" s="18"/>
      <c r="N3" s="18"/>
      <c r="O3" s="18"/>
      <c r="P3" s="18"/>
      <c r="Q3" s="18"/>
      <c r="R3" s="18"/>
      <c r="S3" s="18"/>
      <c r="T3" s="18"/>
      <c r="U3" s="18"/>
      <c r="V3" s="18"/>
      <c r="W3" s="18"/>
      <c r="X3" s="18"/>
      <c r="Y3" s="18"/>
      <c r="Z3" s="18"/>
      <c r="AA3" s="18"/>
      <c r="AB3" s="18"/>
      <c r="AC3" s="18"/>
      <c r="AD3" s="18"/>
    </row>
    <row r="4">
      <c r="A4" s="17"/>
      <c r="B4" s="17"/>
      <c r="C4" s="17"/>
      <c r="D4" s="17"/>
      <c r="E4" s="17"/>
      <c r="F4" s="17"/>
      <c r="G4" s="17"/>
      <c r="H4" s="20" t="s">
        <v>2</v>
      </c>
      <c r="K4" s="18"/>
      <c r="L4" s="18"/>
      <c r="M4" s="18"/>
      <c r="N4" s="18"/>
      <c r="O4" s="18"/>
      <c r="P4" s="18"/>
      <c r="Q4" s="18"/>
      <c r="R4" s="18"/>
      <c r="S4" s="18"/>
      <c r="T4" s="18"/>
      <c r="U4" s="18"/>
      <c r="V4" s="18"/>
      <c r="W4" s="18"/>
      <c r="X4" s="18"/>
      <c r="Y4" s="18"/>
      <c r="Z4" s="18"/>
      <c r="AA4" s="18"/>
      <c r="AB4" s="18"/>
      <c r="AC4" s="18"/>
      <c r="AD4" s="18"/>
    </row>
    <row r="5">
      <c r="A5" s="17"/>
      <c r="B5" s="17"/>
      <c r="C5" s="17"/>
      <c r="D5" s="17"/>
      <c r="E5" s="17"/>
      <c r="F5" s="17"/>
      <c r="G5" s="17"/>
      <c r="H5" s="17"/>
      <c r="I5" s="20" t="s">
        <v>47</v>
      </c>
      <c r="K5" s="18"/>
      <c r="L5" s="18"/>
      <c r="M5" s="18"/>
      <c r="N5" s="18"/>
      <c r="O5" s="18"/>
      <c r="P5" s="18"/>
      <c r="Q5" s="18"/>
      <c r="R5" s="18"/>
      <c r="S5" s="18"/>
      <c r="T5" s="18"/>
      <c r="U5" s="18"/>
      <c r="V5" s="18"/>
      <c r="W5" s="18"/>
      <c r="X5" s="18"/>
      <c r="Y5" s="18"/>
      <c r="Z5" s="18"/>
      <c r="AA5" s="18"/>
      <c r="AB5" s="18"/>
      <c r="AC5" s="18"/>
      <c r="AD5" s="18"/>
    </row>
    <row r="6">
      <c r="A6" s="21" t="s">
        <v>48</v>
      </c>
      <c r="B6" s="22"/>
      <c r="C6" s="22"/>
      <c r="D6" s="22"/>
      <c r="E6" s="22"/>
      <c r="F6" s="23"/>
      <c r="G6" s="24" t="s">
        <v>49</v>
      </c>
      <c r="H6" s="22"/>
      <c r="I6" s="22"/>
      <c r="J6" s="23"/>
      <c r="K6" s="18"/>
      <c r="L6" s="18"/>
      <c r="M6" s="25" t="s">
        <v>50</v>
      </c>
      <c r="N6" s="25">
        <v>1000.0</v>
      </c>
      <c r="O6" s="18"/>
      <c r="P6" s="18"/>
      <c r="Q6" s="18"/>
      <c r="R6" s="18"/>
      <c r="S6" s="18"/>
      <c r="T6" s="18"/>
      <c r="U6" s="18"/>
      <c r="V6" s="18"/>
      <c r="W6" s="18"/>
      <c r="X6" s="18"/>
      <c r="Y6" s="18"/>
      <c r="Z6" s="18"/>
      <c r="AA6" s="18"/>
      <c r="AB6" s="18"/>
      <c r="AC6" s="18"/>
      <c r="AD6" s="18"/>
    </row>
    <row r="7">
      <c r="A7" s="26" t="s">
        <v>51</v>
      </c>
      <c r="B7" s="27" t="s">
        <v>52</v>
      </c>
      <c r="C7" s="28"/>
      <c r="D7" s="28"/>
      <c r="E7" s="28"/>
      <c r="F7" s="29"/>
      <c r="G7" s="30"/>
      <c r="H7" s="30"/>
      <c r="I7" s="31"/>
      <c r="J7" s="29"/>
      <c r="K7" s="18"/>
      <c r="L7" s="18"/>
      <c r="M7" s="25" t="s">
        <v>53</v>
      </c>
      <c r="N7" s="25">
        <v>25.0</v>
      </c>
      <c r="O7" s="25">
        <f>N6*N7</f>
        <v>25000</v>
      </c>
      <c r="P7" s="18"/>
      <c r="Q7" s="18"/>
      <c r="R7" s="18"/>
      <c r="S7" s="18"/>
      <c r="T7" s="18"/>
      <c r="U7" s="18"/>
      <c r="V7" s="18"/>
      <c r="W7" s="18"/>
      <c r="X7" s="18"/>
      <c r="Y7" s="18"/>
      <c r="Z7" s="18"/>
      <c r="AA7" s="18"/>
      <c r="AB7" s="18"/>
      <c r="AC7" s="18"/>
      <c r="AD7" s="18"/>
    </row>
    <row r="8">
      <c r="A8" s="32"/>
      <c r="B8" s="33" t="s">
        <v>54</v>
      </c>
      <c r="C8" s="33" t="s">
        <v>55</v>
      </c>
      <c r="D8" s="34"/>
      <c r="E8" s="34"/>
      <c r="F8" s="35"/>
      <c r="G8" s="36"/>
      <c r="H8" s="36"/>
      <c r="I8" s="37"/>
      <c r="J8" s="35"/>
      <c r="K8" s="18"/>
      <c r="L8" s="18"/>
      <c r="M8" s="18"/>
      <c r="N8" s="18"/>
      <c r="O8" s="18"/>
      <c r="P8" s="18"/>
      <c r="Q8" s="18"/>
      <c r="R8" s="18"/>
      <c r="S8" s="18"/>
      <c r="T8" s="18"/>
      <c r="U8" s="18"/>
      <c r="V8" s="18"/>
      <c r="W8" s="18"/>
      <c r="X8" s="18"/>
      <c r="Y8" s="18"/>
      <c r="Z8" s="18"/>
      <c r="AA8" s="18"/>
      <c r="AB8" s="18"/>
      <c r="AC8" s="18"/>
      <c r="AD8" s="18"/>
    </row>
    <row r="9">
      <c r="A9" s="32"/>
      <c r="B9" s="34"/>
      <c r="C9" s="33" t="s">
        <v>56</v>
      </c>
      <c r="D9" s="34"/>
      <c r="E9" s="34"/>
      <c r="F9" s="35"/>
      <c r="G9" s="38">
        <v>25000.0</v>
      </c>
      <c r="H9" s="36"/>
      <c r="I9" s="37"/>
      <c r="J9" s="35"/>
      <c r="K9" s="18"/>
      <c r="L9" s="18"/>
      <c r="M9" s="25" t="s">
        <v>57</v>
      </c>
      <c r="N9" s="39">
        <f>sum(N10:N19)</f>
        <v>30000</v>
      </c>
      <c r="O9" s="18"/>
      <c r="P9" s="18"/>
      <c r="Q9" s="18"/>
      <c r="R9" s="18"/>
      <c r="S9" s="18"/>
      <c r="T9" s="18"/>
      <c r="U9" s="18"/>
      <c r="V9" s="18"/>
      <c r="W9" s="18"/>
      <c r="X9" s="18"/>
      <c r="Y9" s="18"/>
      <c r="Z9" s="18"/>
      <c r="AA9" s="18"/>
      <c r="AB9" s="18"/>
      <c r="AC9" s="18"/>
      <c r="AD9" s="18"/>
    </row>
    <row r="10">
      <c r="A10" s="32"/>
      <c r="B10" s="34"/>
      <c r="C10" s="33" t="s">
        <v>58</v>
      </c>
      <c r="D10" s="34"/>
      <c r="E10" s="34"/>
      <c r="F10" s="35"/>
      <c r="G10" s="38">
        <v>30000.0</v>
      </c>
      <c r="H10" s="36"/>
      <c r="I10" s="37"/>
      <c r="J10" s="35"/>
      <c r="K10" s="18"/>
      <c r="L10" s="40">
        <v>1.0</v>
      </c>
      <c r="M10" s="40" t="s">
        <v>59</v>
      </c>
      <c r="N10" s="41">
        <v>10000.0</v>
      </c>
      <c r="O10" s="42"/>
      <c r="P10" s="18"/>
      <c r="Q10" s="18"/>
      <c r="R10" s="18"/>
      <c r="S10" s="18"/>
      <c r="T10" s="18"/>
      <c r="U10" s="18"/>
      <c r="V10" s="18"/>
      <c r="W10" s="18"/>
      <c r="X10" s="18"/>
      <c r="Y10" s="18"/>
      <c r="Z10" s="18"/>
      <c r="AA10" s="18"/>
      <c r="AB10" s="18"/>
      <c r="AC10" s="18"/>
      <c r="AD10" s="18"/>
    </row>
    <row r="11">
      <c r="A11" s="32"/>
      <c r="B11" s="34"/>
      <c r="C11" s="34"/>
      <c r="D11" s="17"/>
      <c r="E11" s="43" t="s">
        <v>60</v>
      </c>
      <c r="F11" s="35"/>
      <c r="G11" s="36"/>
      <c r="H11" s="38">
        <f>sum(G9:G10)</f>
        <v>55000</v>
      </c>
      <c r="I11" s="37"/>
      <c r="J11" s="35"/>
      <c r="K11" s="18"/>
      <c r="L11" s="40">
        <v>2.0</v>
      </c>
      <c r="M11" s="40" t="s">
        <v>61</v>
      </c>
      <c r="N11" s="41">
        <v>10000.0</v>
      </c>
      <c r="O11" s="42"/>
      <c r="P11" s="18"/>
      <c r="Q11" s="18"/>
      <c r="R11" s="18"/>
      <c r="S11" s="18"/>
      <c r="T11" s="18"/>
      <c r="U11" s="18"/>
      <c r="V11" s="18"/>
      <c r="W11" s="18"/>
      <c r="X11" s="18"/>
      <c r="Y11" s="18"/>
      <c r="Z11" s="18"/>
      <c r="AA11" s="18"/>
      <c r="AB11" s="18"/>
      <c r="AC11" s="18"/>
      <c r="AD11" s="18"/>
    </row>
    <row r="12">
      <c r="A12" s="32"/>
      <c r="B12" s="33" t="s">
        <v>62</v>
      </c>
      <c r="C12" s="33" t="s">
        <v>63</v>
      </c>
      <c r="D12" s="34"/>
      <c r="E12" s="34"/>
      <c r="F12" s="35"/>
      <c r="G12" s="36"/>
      <c r="H12" s="36"/>
      <c r="I12" s="37"/>
      <c r="J12" s="35"/>
      <c r="K12" s="18"/>
      <c r="L12" s="40">
        <v>3.0</v>
      </c>
      <c r="M12" s="40" t="s">
        <v>64</v>
      </c>
      <c r="N12" s="41">
        <v>10000.0</v>
      </c>
      <c r="O12" s="42"/>
      <c r="P12" s="18"/>
      <c r="Q12" s="18"/>
      <c r="R12" s="18"/>
      <c r="S12" s="18"/>
      <c r="T12" s="18"/>
      <c r="U12" s="18"/>
      <c r="V12" s="18"/>
      <c r="W12" s="18"/>
      <c r="X12" s="18"/>
      <c r="Y12" s="18"/>
      <c r="Z12" s="18"/>
      <c r="AA12" s="18"/>
      <c r="AB12" s="18"/>
      <c r="AC12" s="18"/>
      <c r="AD12" s="18"/>
    </row>
    <row r="13">
      <c r="A13" s="32"/>
      <c r="B13" s="34"/>
      <c r="C13" s="33" t="s">
        <v>65</v>
      </c>
      <c r="D13" s="34"/>
      <c r="E13" s="34"/>
      <c r="F13" s="35"/>
      <c r="G13" s="38">
        <v>0.0</v>
      </c>
      <c r="H13" s="36">
        <f>G13</f>
        <v>0</v>
      </c>
      <c r="I13" s="37"/>
      <c r="J13" s="35"/>
      <c r="K13" s="18"/>
      <c r="L13" s="40">
        <v>4.0</v>
      </c>
      <c r="M13" s="42"/>
      <c r="N13" s="44"/>
      <c r="O13" s="42"/>
      <c r="P13" s="18"/>
      <c r="Q13" s="18"/>
      <c r="R13" s="18"/>
      <c r="S13" s="18"/>
      <c r="T13" s="18"/>
      <c r="U13" s="18"/>
      <c r="V13" s="18"/>
      <c r="W13" s="18"/>
      <c r="X13" s="18"/>
      <c r="Y13" s="18"/>
      <c r="Z13" s="18"/>
      <c r="AA13" s="18"/>
      <c r="AB13" s="18"/>
      <c r="AC13" s="18"/>
      <c r="AD13" s="18"/>
    </row>
    <row r="14">
      <c r="A14" s="32"/>
      <c r="B14" s="34"/>
      <c r="C14" s="34"/>
      <c r="D14" s="17"/>
      <c r="E14" s="43" t="s">
        <v>60</v>
      </c>
      <c r="F14" s="35"/>
      <c r="G14" s="36"/>
      <c r="H14" s="38"/>
      <c r="I14" s="37"/>
      <c r="J14" s="35"/>
      <c r="K14" s="18"/>
      <c r="L14" s="40">
        <v>5.0</v>
      </c>
      <c r="M14" s="42"/>
      <c r="N14" s="44"/>
      <c r="O14" s="42"/>
      <c r="P14" s="18"/>
      <c r="Q14" s="18"/>
      <c r="R14" s="18"/>
      <c r="S14" s="18"/>
      <c r="T14" s="18"/>
      <c r="U14" s="18"/>
      <c r="V14" s="18"/>
      <c r="W14" s="18"/>
      <c r="X14" s="18"/>
      <c r="Y14" s="18"/>
      <c r="Z14" s="18"/>
      <c r="AA14" s="18"/>
      <c r="AB14" s="18"/>
      <c r="AC14" s="18"/>
      <c r="AD14" s="18"/>
    </row>
    <row r="15">
      <c r="A15" s="32"/>
      <c r="B15" s="33" t="s">
        <v>66</v>
      </c>
      <c r="C15" s="33" t="s">
        <v>67</v>
      </c>
      <c r="D15" s="34"/>
      <c r="E15" s="34"/>
      <c r="F15" s="35"/>
      <c r="G15" s="38"/>
      <c r="H15" s="36"/>
      <c r="I15" s="37"/>
      <c r="J15" s="35"/>
      <c r="K15" s="18"/>
      <c r="L15" s="40">
        <v>6.0</v>
      </c>
      <c r="M15" s="42"/>
      <c r="N15" s="44"/>
      <c r="O15" s="42"/>
      <c r="P15" s="18"/>
      <c r="Q15" s="18"/>
      <c r="R15" s="18"/>
      <c r="S15" s="18"/>
      <c r="T15" s="18"/>
      <c r="U15" s="18"/>
      <c r="V15" s="18"/>
      <c r="W15" s="18"/>
      <c r="X15" s="18"/>
      <c r="Y15" s="18"/>
      <c r="Z15" s="18"/>
      <c r="AA15" s="18"/>
      <c r="AB15" s="18"/>
      <c r="AC15" s="18"/>
      <c r="AD15" s="18"/>
    </row>
    <row r="16">
      <c r="A16" s="32"/>
      <c r="B16" s="34"/>
      <c r="C16" s="33" t="s">
        <v>68</v>
      </c>
      <c r="D16" s="34"/>
      <c r="E16" s="34"/>
      <c r="F16" s="35"/>
      <c r="G16" s="38">
        <v>0.0</v>
      </c>
      <c r="H16" s="38"/>
      <c r="I16" s="37"/>
      <c r="J16" s="35"/>
      <c r="K16" s="18"/>
      <c r="L16" s="40">
        <v>7.0</v>
      </c>
      <c r="M16" s="42"/>
      <c r="N16" s="44"/>
      <c r="O16" s="42"/>
      <c r="P16" s="18"/>
      <c r="Q16" s="18"/>
      <c r="R16" s="18"/>
      <c r="S16" s="18"/>
      <c r="T16" s="18"/>
      <c r="U16" s="18"/>
      <c r="V16" s="18"/>
      <c r="W16" s="18"/>
      <c r="X16" s="18"/>
      <c r="Y16" s="18"/>
      <c r="Z16" s="18"/>
      <c r="AA16" s="18"/>
      <c r="AB16" s="18"/>
      <c r="AC16" s="18"/>
      <c r="AD16" s="18"/>
    </row>
    <row r="17">
      <c r="A17" s="32"/>
      <c r="B17" s="34"/>
      <c r="C17" s="34"/>
      <c r="D17" s="17"/>
      <c r="E17" s="43" t="s">
        <v>60</v>
      </c>
      <c r="F17" s="35"/>
      <c r="G17" s="36"/>
      <c r="H17" s="36">
        <f>G16+G15</f>
        <v>0</v>
      </c>
      <c r="I17" s="37"/>
      <c r="J17" s="35"/>
      <c r="K17" s="18"/>
      <c r="L17" s="40">
        <v>8.0</v>
      </c>
      <c r="M17" s="42"/>
      <c r="N17" s="44"/>
      <c r="O17" s="42"/>
      <c r="P17" s="18"/>
      <c r="Q17" s="18"/>
      <c r="R17" s="18"/>
      <c r="S17" s="18"/>
      <c r="T17" s="18"/>
      <c r="U17" s="18"/>
      <c r="V17" s="18"/>
      <c r="W17" s="18"/>
      <c r="X17" s="18"/>
      <c r="Y17" s="18"/>
      <c r="Z17" s="18"/>
      <c r="AA17" s="18"/>
      <c r="AB17" s="18"/>
      <c r="AC17" s="18"/>
      <c r="AD17" s="18"/>
    </row>
    <row r="18">
      <c r="A18" s="32"/>
      <c r="B18" s="33" t="s">
        <v>69</v>
      </c>
      <c r="C18" s="33" t="s">
        <v>70</v>
      </c>
      <c r="D18" s="34"/>
      <c r="E18" s="34"/>
      <c r="F18" s="35"/>
      <c r="G18" s="36"/>
      <c r="H18" s="36"/>
      <c r="I18" s="37"/>
      <c r="J18" s="35"/>
      <c r="K18" s="18"/>
      <c r="L18" s="40">
        <v>9.0</v>
      </c>
      <c r="M18" s="42"/>
      <c r="N18" s="42"/>
      <c r="O18" s="42"/>
      <c r="P18" s="18"/>
      <c r="Q18" s="18"/>
      <c r="R18" s="18"/>
      <c r="S18" s="18"/>
      <c r="T18" s="18"/>
      <c r="U18" s="18"/>
      <c r="V18" s="18"/>
      <c r="W18" s="18"/>
      <c r="X18" s="18"/>
      <c r="Y18" s="18"/>
      <c r="Z18" s="18"/>
      <c r="AA18" s="18"/>
      <c r="AB18" s="18"/>
      <c r="AC18" s="18"/>
      <c r="AD18" s="18"/>
    </row>
    <row r="19">
      <c r="A19" s="32"/>
      <c r="B19" s="34"/>
      <c r="C19" s="33" t="s">
        <v>71</v>
      </c>
      <c r="D19" s="34"/>
      <c r="E19" s="34"/>
      <c r="F19" s="35"/>
      <c r="G19" s="38">
        <v>500000.0</v>
      </c>
      <c r="H19" s="38"/>
      <c r="I19" s="37"/>
      <c r="J19" s="35"/>
      <c r="K19" s="18"/>
      <c r="L19" s="40">
        <v>10.0</v>
      </c>
      <c r="M19" s="42"/>
      <c r="N19" s="42"/>
      <c r="O19" s="42"/>
      <c r="P19" s="18"/>
      <c r="Q19" s="18"/>
      <c r="R19" s="18"/>
      <c r="S19" s="18"/>
      <c r="T19" s="18"/>
      <c r="U19" s="18"/>
      <c r="V19" s="18"/>
      <c r="W19" s="18"/>
      <c r="X19" s="18"/>
      <c r="Y19" s="18"/>
      <c r="Z19" s="18"/>
      <c r="AA19" s="18"/>
      <c r="AB19" s="18"/>
      <c r="AC19" s="18"/>
      <c r="AD19" s="18"/>
    </row>
    <row r="20">
      <c r="A20" s="32"/>
      <c r="B20" s="33"/>
      <c r="C20" s="33" t="s">
        <v>28</v>
      </c>
      <c r="D20" s="34"/>
      <c r="E20" s="34"/>
      <c r="F20" s="35"/>
      <c r="G20" s="38">
        <v>4300000.0</v>
      </c>
      <c r="H20" s="36"/>
      <c r="I20" s="37"/>
      <c r="J20" s="35"/>
      <c r="K20" s="18"/>
      <c r="L20" s="18"/>
      <c r="M20" s="18"/>
      <c r="N20" s="18"/>
      <c r="O20" s="45" t="s">
        <v>72</v>
      </c>
      <c r="P20" s="25" t="s">
        <v>73</v>
      </c>
      <c r="Q20" s="25" t="s">
        <v>74</v>
      </c>
      <c r="R20" s="18"/>
      <c r="S20" s="18"/>
      <c r="T20" s="18"/>
      <c r="U20" s="18"/>
      <c r="V20" s="18"/>
      <c r="W20" s="18"/>
      <c r="X20" s="18"/>
      <c r="Y20" s="18"/>
      <c r="Z20" s="18"/>
      <c r="AA20" s="18"/>
      <c r="AB20" s="18"/>
      <c r="AC20" s="18"/>
      <c r="AD20" s="18"/>
    </row>
    <row r="21">
      <c r="A21" s="32"/>
      <c r="B21" s="33"/>
      <c r="C21" s="33" t="s">
        <v>22</v>
      </c>
      <c r="D21" s="17"/>
      <c r="E21" s="43"/>
      <c r="F21" s="35"/>
      <c r="G21" s="38">
        <v>1600000.0</v>
      </c>
      <c r="H21" s="36"/>
      <c r="I21" s="37"/>
      <c r="J21" s="35"/>
      <c r="K21" s="18"/>
      <c r="L21" s="18"/>
      <c r="M21" s="45"/>
      <c r="N21" s="18"/>
      <c r="P21" s="46"/>
      <c r="Q21" s="47"/>
      <c r="R21" s="18"/>
      <c r="S21" s="18"/>
      <c r="T21" s="18"/>
      <c r="U21" s="18"/>
      <c r="V21" s="18"/>
      <c r="W21" s="18"/>
      <c r="X21" s="18"/>
      <c r="Y21" s="18"/>
      <c r="Z21" s="18"/>
      <c r="AA21" s="18"/>
      <c r="AB21" s="18"/>
      <c r="AC21" s="18"/>
      <c r="AD21" s="18"/>
    </row>
    <row r="22">
      <c r="A22" s="32"/>
      <c r="B22" s="33"/>
      <c r="C22" s="33"/>
      <c r="D22" s="17"/>
      <c r="E22" s="43" t="s">
        <v>60</v>
      </c>
      <c r="F22" s="35"/>
      <c r="G22" s="36"/>
      <c r="H22" s="36">
        <f>sum(G19:G21)</f>
        <v>6400000</v>
      </c>
      <c r="I22" s="37"/>
      <c r="J22" s="35"/>
      <c r="K22" s="18"/>
      <c r="L22" s="18"/>
      <c r="M22" s="45" t="s">
        <v>75</v>
      </c>
      <c r="N22" s="48">
        <f>G20</f>
        <v>4300000</v>
      </c>
      <c r="P22" s="46">
        <v>3665214.0</v>
      </c>
      <c r="Q22" s="47">
        <f>N22/P22</f>
        <v>1.17319207</v>
      </c>
      <c r="R22" s="18"/>
      <c r="S22" s="18"/>
      <c r="T22" s="18"/>
      <c r="U22" s="18"/>
      <c r="V22" s="18"/>
      <c r="W22" s="18"/>
      <c r="X22" s="18"/>
      <c r="Y22" s="18"/>
      <c r="Z22" s="18"/>
      <c r="AA22" s="18"/>
      <c r="AB22" s="18"/>
      <c r="AC22" s="18"/>
      <c r="AD22" s="18"/>
    </row>
    <row r="23">
      <c r="A23" s="32"/>
      <c r="B23" s="33" t="s">
        <v>76</v>
      </c>
      <c r="C23" s="33" t="s">
        <v>77</v>
      </c>
      <c r="D23" s="34"/>
      <c r="E23" s="34"/>
      <c r="F23" s="35"/>
      <c r="G23" s="36"/>
      <c r="H23" s="36"/>
      <c r="I23" s="37"/>
      <c r="J23" s="35"/>
      <c r="K23" s="18"/>
      <c r="L23" s="18"/>
      <c r="N23" s="48"/>
      <c r="O23" s="49"/>
      <c r="P23" s="46"/>
      <c r="Q23" s="47"/>
      <c r="R23" s="50"/>
      <c r="S23" s="50"/>
      <c r="T23" s="50"/>
      <c r="U23" s="50"/>
      <c r="AA23" s="18"/>
      <c r="AB23" s="18"/>
      <c r="AC23" s="18"/>
      <c r="AD23" s="18"/>
    </row>
    <row r="24">
      <c r="A24" s="32"/>
      <c r="B24" s="34"/>
      <c r="C24" s="33" t="s">
        <v>78</v>
      </c>
      <c r="D24" s="34"/>
      <c r="E24" s="34"/>
      <c r="F24" s="35"/>
      <c r="G24" s="38">
        <v>0.0</v>
      </c>
      <c r="H24" s="36"/>
      <c r="I24" s="37"/>
      <c r="J24" s="35"/>
      <c r="K24" s="18"/>
      <c r="L24" s="18"/>
      <c r="N24" s="18"/>
      <c r="O24" s="18"/>
      <c r="P24" s="18"/>
      <c r="Q24" s="18"/>
      <c r="R24" s="18"/>
      <c r="S24" s="18"/>
      <c r="T24" s="18"/>
      <c r="U24" s="18"/>
      <c r="AA24" s="18"/>
      <c r="AB24" s="18"/>
      <c r="AC24" s="18"/>
      <c r="AD24" s="18"/>
    </row>
    <row r="25">
      <c r="A25" s="32"/>
      <c r="B25" s="34"/>
      <c r="C25" s="33" t="s">
        <v>79</v>
      </c>
      <c r="D25" s="34"/>
      <c r="E25" s="34"/>
      <c r="F25" s="35"/>
      <c r="G25" s="38">
        <v>0.0</v>
      </c>
      <c r="H25" s="36"/>
      <c r="I25" s="37"/>
      <c r="J25" s="35"/>
      <c r="K25" s="18"/>
      <c r="L25" s="18"/>
      <c r="N25" s="18"/>
      <c r="O25" s="18"/>
      <c r="P25" s="18"/>
      <c r="Q25" s="18"/>
      <c r="R25" s="18"/>
      <c r="S25" s="18"/>
      <c r="T25" s="18"/>
      <c r="U25" s="18"/>
      <c r="V25" s="18"/>
      <c r="W25" s="18"/>
      <c r="X25" s="18"/>
      <c r="Y25" s="18"/>
      <c r="Z25" s="18"/>
      <c r="AA25" s="18"/>
      <c r="AB25" s="18"/>
      <c r="AC25" s="18"/>
      <c r="AD25" s="18"/>
    </row>
    <row r="26">
      <c r="A26" s="32"/>
      <c r="B26" s="34"/>
      <c r="C26" s="34"/>
      <c r="D26" s="43"/>
      <c r="E26" s="43" t="s">
        <v>60</v>
      </c>
      <c r="F26" s="35"/>
      <c r="G26" s="36"/>
      <c r="H26" s="38">
        <f>G24+G25</f>
        <v>0</v>
      </c>
      <c r="I26" s="37"/>
      <c r="J26" s="35"/>
      <c r="K26" s="18"/>
      <c r="L26" s="18"/>
      <c r="N26" s="18"/>
      <c r="O26" s="18"/>
      <c r="P26" s="18"/>
      <c r="Q26" s="18"/>
      <c r="R26" s="18"/>
      <c r="S26" s="18"/>
      <c r="T26" s="18"/>
      <c r="U26" s="18"/>
      <c r="V26" s="18"/>
      <c r="W26" s="18"/>
      <c r="X26" s="18"/>
      <c r="Y26" s="18"/>
      <c r="Z26" s="18"/>
      <c r="AA26" s="18"/>
      <c r="AB26" s="18"/>
      <c r="AC26" s="18"/>
      <c r="AD26" s="18"/>
    </row>
    <row r="27">
      <c r="A27" s="51"/>
      <c r="B27" s="52" t="s">
        <v>80</v>
      </c>
      <c r="C27" s="53"/>
      <c r="D27" s="53"/>
      <c r="E27" s="53"/>
      <c r="F27" s="54"/>
      <c r="G27" s="55"/>
      <c r="H27" s="55"/>
      <c r="I27" s="56">
        <f>sum(H7:H26)</f>
        <v>6455000</v>
      </c>
      <c r="J27" s="54"/>
      <c r="K27" s="18"/>
      <c r="L27" s="25"/>
      <c r="Q27" s="18"/>
      <c r="R27" s="18"/>
      <c r="S27" s="18"/>
      <c r="T27" s="18"/>
      <c r="U27" s="18"/>
      <c r="V27" s="18"/>
      <c r="W27" s="18"/>
      <c r="X27" s="18"/>
      <c r="Y27" s="18"/>
      <c r="Z27" s="18"/>
      <c r="AA27" s="18"/>
      <c r="AB27" s="18"/>
      <c r="AC27" s="18"/>
      <c r="AD27" s="18"/>
    </row>
    <row r="28">
      <c r="A28" s="57" t="s">
        <v>81</v>
      </c>
      <c r="B28" s="33" t="s">
        <v>82</v>
      </c>
      <c r="C28" s="34"/>
      <c r="D28" s="34"/>
      <c r="E28" s="34"/>
      <c r="F28" s="35"/>
      <c r="G28" s="36"/>
      <c r="H28" s="36"/>
      <c r="I28" s="37"/>
      <c r="J28" s="35"/>
      <c r="K28" s="18"/>
      <c r="L28" s="25"/>
      <c r="M28" s="40" t="s">
        <v>83</v>
      </c>
      <c r="N28" s="58"/>
      <c r="O28" s="58"/>
      <c r="P28" s="58"/>
      <c r="Q28" s="42"/>
      <c r="R28" s="18"/>
      <c r="S28" s="18"/>
      <c r="T28" s="18"/>
      <c r="U28" s="18"/>
      <c r="V28" s="59" t="s">
        <v>83</v>
      </c>
      <c r="W28" s="22"/>
      <c r="X28" s="22"/>
      <c r="Y28" s="23"/>
      <c r="Z28" s="18"/>
      <c r="AA28" s="18"/>
      <c r="AB28" s="18"/>
      <c r="AC28" s="18"/>
      <c r="AD28" s="18"/>
    </row>
    <row r="29">
      <c r="A29" s="32"/>
      <c r="B29" s="33" t="s">
        <v>54</v>
      </c>
      <c r="C29" s="33" t="s">
        <v>84</v>
      </c>
      <c r="D29" s="34"/>
      <c r="E29" s="34"/>
      <c r="F29" s="35"/>
      <c r="G29" s="36"/>
      <c r="H29" s="36"/>
      <c r="I29" s="37"/>
      <c r="J29" s="35"/>
      <c r="K29" s="18"/>
      <c r="L29" s="18"/>
      <c r="M29" s="40" t="s">
        <v>85</v>
      </c>
      <c r="R29" s="18"/>
      <c r="S29" s="18"/>
      <c r="T29" s="18"/>
      <c r="U29" s="18"/>
      <c r="V29" s="60"/>
      <c r="W29" s="61" t="s">
        <v>86</v>
      </c>
      <c r="X29" s="62"/>
      <c r="Y29" s="63" t="s">
        <v>87</v>
      </c>
      <c r="Z29" s="18"/>
      <c r="AA29" s="18"/>
      <c r="AB29" s="18"/>
      <c r="AC29" s="18"/>
      <c r="AD29" s="18"/>
    </row>
    <row r="30">
      <c r="A30" s="32"/>
      <c r="B30" s="34"/>
      <c r="C30" s="33" t="s">
        <v>88</v>
      </c>
      <c r="D30" s="33" t="s">
        <v>83</v>
      </c>
      <c r="E30" s="17"/>
      <c r="F30" s="35"/>
      <c r="G30" s="36"/>
      <c r="H30" s="36"/>
      <c r="I30" s="37"/>
      <c r="J30" s="35"/>
      <c r="K30" s="18"/>
      <c r="L30" s="18"/>
      <c r="M30" s="40" t="s">
        <v>89</v>
      </c>
      <c r="N30" s="58"/>
      <c r="O30" s="58"/>
      <c r="P30" s="58"/>
      <c r="Q30" s="42"/>
      <c r="R30" s="18"/>
      <c r="S30" s="18"/>
      <c r="T30" s="18"/>
      <c r="U30" s="18"/>
      <c r="V30" s="64"/>
      <c r="W30" s="65" t="s">
        <v>90</v>
      </c>
      <c r="X30" s="65" t="s">
        <v>91</v>
      </c>
      <c r="Y30" s="66"/>
      <c r="Z30" s="18"/>
      <c r="AA30" s="18"/>
      <c r="AB30" s="18"/>
      <c r="AC30" s="18"/>
      <c r="AD30" s="18"/>
    </row>
    <row r="31">
      <c r="A31" s="32"/>
      <c r="B31" s="34"/>
      <c r="C31" s="34"/>
      <c r="D31" s="33" t="s">
        <v>92</v>
      </c>
      <c r="E31" s="17"/>
      <c r="F31" s="35"/>
      <c r="G31" s="38">
        <v>0.0</v>
      </c>
      <c r="H31" s="36"/>
      <c r="I31" s="37"/>
      <c r="J31" s="35"/>
      <c r="K31" s="18"/>
      <c r="L31" s="18"/>
      <c r="R31" s="18"/>
      <c r="S31" s="18"/>
      <c r="T31" s="18"/>
      <c r="U31" s="18"/>
      <c r="V31" s="64" t="s">
        <v>93</v>
      </c>
      <c r="W31" s="67">
        <v>530459.0</v>
      </c>
      <c r="X31" s="68"/>
      <c r="Y31" s="69">
        <v>530459.0</v>
      </c>
      <c r="Z31" s="18"/>
      <c r="AA31" s="18"/>
      <c r="AB31" s="18"/>
      <c r="AC31" s="18"/>
      <c r="AD31" s="18"/>
    </row>
    <row r="32">
      <c r="A32" s="32"/>
      <c r="B32" s="34"/>
      <c r="C32" s="34"/>
      <c r="D32" s="33" t="s">
        <v>94</v>
      </c>
      <c r="E32" s="17"/>
      <c r="F32" s="35"/>
      <c r="G32" s="38">
        <f>P37</f>
        <v>1905000</v>
      </c>
      <c r="H32" s="36"/>
      <c r="I32" s="37"/>
      <c r="J32" s="35"/>
      <c r="K32" s="18"/>
      <c r="L32" s="18"/>
      <c r="R32" s="18"/>
      <c r="S32" s="18"/>
      <c r="T32" s="18"/>
      <c r="U32" s="18"/>
      <c r="V32" s="64" t="s">
        <v>95</v>
      </c>
      <c r="W32" s="70">
        <v>400000.0</v>
      </c>
      <c r="X32" s="68"/>
      <c r="Y32" s="69">
        <v>400000.0</v>
      </c>
      <c r="Z32" s="18"/>
      <c r="AA32" s="18"/>
      <c r="AB32" s="18"/>
      <c r="AC32" s="18"/>
      <c r="AD32" s="18"/>
    </row>
    <row r="33">
      <c r="A33" s="32"/>
      <c r="B33" s="34"/>
      <c r="C33" s="34"/>
      <c r="D33" s="33" t="s">
        <v>96</v>
      </c>
      <c r="E33" s="17"/>
      <c r="F33" s="35"/>
      <c r="G33" s="38">
        <v>0.0</v>
      </c>
      <c r="H33" s="36"/>
      <c r="I33" s="37"/>
      <c r="J33" s="35"/>
      <c r="K33" s="18"/>
      <c r="L33" s="18"/>
      <c r="M33" s="71" t="s">
        <v>83</v>
      </c>
      <c r="N33" s="45" t="s">
        <v>97</v>
      </c>
      <c r="Q33" s="72">
        <f>H36/G20</f>
        <v>0.4430232558</v>
      </c>
      <c r="R33" s="18"/>
      <c r="S33" s="18"/>
      <c r="T33" s="18"/>
      <c r="U33" s="18"/>
      <c r="V33" s="64" t="s">
        <v>98</v>
      </c>
      <c r="W33" s="73">
        <v>1410314.0</v>
      </c>
      <c r="X33" s="67">
        <v>142500.0</v>
      </c>
      <c r="Y33" s="69">
        <v>1552814.0</v>
      </c>
      <c r="Z33" s="18"/>
      <c r="AA33" s="18"/>
      <c r="AB33" s="18"/>
      <c r="AC33" s="18"/>
      <c r="AD33" s="18"/>
    </row>
    <row r="34">
      <c r="A34" s="32"/>
      <c r="B34" s="34"/>
      <c r="C34" s="34"/>
      <c r="D34" s="33" t="s">
        <v>99</v>
      </c>
      <c r="E34" s="17"/>
      <c r="F34" s="35"/>
      <c r="G34" s="38">
        <v>0.0</v>
      </c>
      <c r="H34" s="36"/>
      <c r="I34" s="37"/>
      <c r="J34" s="35"/>
      <c r="K34" s="18"/>
      <c r="L34" s="18"/>
      <c r="N34" s="45" t="s">
        <v>100</v>
      </c>
      <c r="Q34" s="47">
        <f>H36/N37</f>
        <v>0.7998350786</v>
      </c>
      <c r="R34" s="18"/>
      <c r="S34" s="18"/>
      <c r="T34" s="18"/>
      <c r="U34" s="18"/>
      <c r="V34" s="74" t="s">
        <v>101</v>
      </c>
      <c r="W34" s="75">
        <f>sum(W27:W33)</f>
        <v>2340773</v>
      </c>
      <c r="X34" s="76"/>
      <c r="Y34" s="77">
        <f>sum(Y27:Y33)</f>
        <v>2483273</v>
      </c>
      <c r="Z34" s="18"/>
      <c r="AA34" s="18"/>
      <c r="AB34" s="18"/>
      <c r="AC34" s="18"/>
      <c r="AD34" s="18"/>
    </row>
    <row r="35">
      <c r="A35" s="32"/>
      <c r="B35" s="34"/>
      <c r="C35" s="34"/>
      <c r="D35" s="33" t="s">
        <v>102</v>
      </c>
      <c r="E35" s="17"/>
      <c r="F35" s="35"/>
      <c r="G35" s="38">
        <v>0.0</v>
      </c>
      <c r="H35" s="36"/>
      <c r="I35" s="37"/>
      <c r="J35" s="35"/>
      <c r="K35" s="18"/>
      <c r="L35" s="18"/>
      <c r="M35" s="45" t="s">
        <v>103</v>
      </c>
      <c r="N35" s="78">
        <v>1.15</v>
      </c>
      <c r="Q35" s="18"/>
      <c r="R35" s="25" t="s">
        <v>104</v>
      </c>
      <c r="T35" s="18"/>
      <c r="U35" s="18"/>
      <c r="V35" s="25" t="s">
        <v>96</v>
      </c>
      <c r="W35" s="79">
        <v>31968.0</v>
      </c>
      <c r="X35" s="18"/>
      <c r="Y35" s="79">
        <v>31968.0</v>
      </c>
      <c r="Z35" s="18"/>
      <c r="AA35" s="18"/>
      <c r="AB35" s="18"/>
      <c r="AC35" s="18"/>
      <c r="AD35" s="18"/>
    </row>
    <row r="36">
      <c r="A36" s="32"/>
      <c r="B36" s="34"/>
      <c r="C36" s="34"/>
      <c r="D36" s="34"/>
      <c r="E36" s="43" t="s">
        <v>60</v>
      </c>
      <c r="F36" s="35"/>
      <c r="G36" s="38"/>
      <c r="H36" s="36">
        <f>sum(G31:G35)</f>
        <v>1905000</v>
      </c>
      <c r="I36" s="37"/>
      <c r="J36" s="35"/>
      <c r="K36" s="18"/>
      <c r="L36" s="18"/>
      <c r="M36" s="80" t="s">
        <v>105</v>
      </c>
      <c r="N36" s="14"/>
      <c r="O36" s="81" t="s">
        <v>106</v>
      </c>
      <c r="P36" s="14"/>
      <c r="Q36" s="65" t="s">
        <v>107</v>
      </c>
      <c r="R36" s="65" t="s">
        <v>108</v>
      </c>
      <c r="S36" s="65" t="s">
        <v>109</v>
      </c>
      <c r="T36" s="18"/>
      <c r="U36" s="18"/>
      <c r="V36" s="18"/>
      <c r="W36" s="82">
        <f>W34+W35</f>
        <v>2372741</v>
      </c>
      <c r="X36" s="18"/>
      <c r="Y36" s="18"/>
      <c r="Z36" s="18"/>
      <c r="AA36" s="18"/>
      <c r="AB36" s="18"/>
      <c r="AC36" s="18"/>
      <c r="AD36" s="18"/>
    </row>
    <row r="37">
      <c r="A37" s="32"/>
      <c r="B37" s="34"/>
      <c r="C37" s="33" t="s">
        <v>110</v>
      </c>
      <c r="D37" s="33" t="s">
        <v>111</v>
      </c>
      <c r="E37" s="17"/>
      <c r="F37" s="35"/>
      <c r="G37" s="36"/>
      <c r="H37" s="83"/>
      <c r="I37" s="37"/>
      <c r="J37" s="35"/>
      <c r="K37" s="18"/>
      <c r="L37" s="18"/>
      <c r="M37" s="84" t="s">
        <v>83</v>
      </c>
      <c r="N37" s="85">
        <v>2381741.0</v>
      </c>
      <c r="O37" s="86">
        <v>0.8</v>
      </c>
      <c r="P37" s="87">
        <f t="shared" ref="P37:P47" si="1">rounddown((N37*O37)/1000,0)*1000</f>
        <v>1905000</v>
      </c>
      <c r="Q37" s="88">
        <f t="shared" ref="Q37:Q48" si="2">P37/12</f>
        <v>158750</v>
      </c>
      <c r="R37" s="89">
        <f t="shared" ref="R37:R48" si="3">N37/$P$22</f>
        <v>0.6498231754</v>
      </c>
      <c r="S37" s="89">
        <f t="shared" ref="S37:S48" si="4">P37/$N$22</f>
        <v>0.4430232558</v>
      </c>
      <c r="T37" s="18"/>
      <c r="U37" s="18"/>
      <c r="V37" s="90" t="s">
        <v>112</v>
      </c>
      <c r="Z37" s="18"/>
      <c r="AA37" s="18"/>
      <c r="AB37" s="18"/>
      <c r="AC37" s="18"/>
      <c r="AD37" s="18"/>
    </row>
    <row r="38">
      <c r="A38" s="32"/>
      <c r="B38" s="34"/>
      <c r="C38" s="34"/>
      <c r="D38" s="33" t="s">
        <v>113</v>
      </c>
      <c r="E38" s="17"/>
      <c r="F38" s="91"/>
      <c r="G38" s="92">
        <f t="shared" ref="G38:G47" si="5">P38</f>
        <v>1736000</v>
      </c>
      <c r="H38" s="93"/>
      <c r="I38" s="94"/>
      <c r="J38" s="35"/>
      <c r="K38" s="18"/>
      <c r="L38" s="18"/>
      <c r="M38" s="84" t="s">
        <v>113</v>
      </c>
      <c r="N38" s="85">
        <v>1484122.0</v>
      </c>
      <c r="O38" s="86">
        <v>1.17</v>
      </c>
      <c r="P38" s="87">
        <f t="shared" si="1"/>
        <v>1736000</v>
      </c>
      <c r="Q38" s="88">
        <f t="shared" si="2"/>
        <v>144666.6667</v>
      </c>
      <c r="R38" s="89">
        <f t="shared" si="3"/>
        <v>0.4049209678</v>
      </c>
      <c r="S38" s="89">
        <f t="shared" si="4"/>
        <v>0.4037209302</v>
      </c>
      <c r="T38" s="18"/>
      <c r="U38" s="18"/>
      <c r="Z38" s="18"/>
      <c r="AA38" s="18"/>
      <c r="AB38" s="18"/>
      <c r="AC38" s="18"/>
      <c r="AD38" s="18"/>
    </row>
    <row r="39">
      <c r="A39" s="32"/>
      <c r="B39" s="34"/>
      <c r="C39" s="34"/>
      <c r="D39" s="33" t="s">
        <v>114</v>
      </c>
      <c r="E39" s="17"/>
      <c r="F39" s="91"/>
      <c r="G39" s="92">
        <f t="shared" si="5"/>
        <v>152000</v>
      </c>
      <c r="H39" s="93"/>
      <c r="I39" s="94"/>
      <c r="J39" s="35"/>
      <c r="K39" s="18"/>
      <c r="L39" s="18"/>
      <c r="M39" s="84" t="s">
        <v>114</v>
      </c>
      <c r="N39" s="85">
        <v>138480.0</v>
      </c>
      <c r="O39" s="86">
        <v>1.1</v>
      </c>
      <c r="P39" s="87">
        <f t="shared" si="1"/>
        <v>152000</v>
      </c>
      <c r="Q39" s="88">
        <f t="shared" si="2"/>
        <v>12666.66667</v>
      </c>
      <c r="R39" s="89">
        <f t="shared" si="3"/>
        <v>0.03778224136</v>
      </c>
      <c r="S39" s="89">
        <f t="shared" si="4"/>
        <v>0.03534883721</v>
      </c>
      <c r="T39" s="18"/>
      <c r="U39" s="18"/>
      <c r="Z39" s="18"/>
      <c r="AA39" s="18"/>
      <c r="AB39" s="18"/>
      <c r="AC39" s="18"/>
      <c r="AD39" s="18"/>
    </row>
    <row r="40">
      <c r="A40" s="32"/>
      <c r="B40" s="34"/>
      <c r="C40" s="95"/>
      <c r="D40" s="96" t="s">
        <v>115</v>
      </c>
      <c r="E40" s="97"/>
      <c r="F40" s="91"/>
      <c r="G40" s="92">
        <f t="shared" si="5"/>
        <v>53000</v>
      </c>
      <c r="H40" s="93"/>
      <c r="I40" s="94"/>
      <c r="J40" s="35"/>
      <c r="K40" s="18"/>
      <c r="L40" s="18"/>
      <c r="M40" s="84" t="s">
        <v>115</v>
      </c>
      <c r="N40" s="85">
        <v>49000.0</v>
      </c>
      <c r="O40" s="86">
        <v>1.1</v>
      </c>
      <c r="P40" s="87">
        <f t="shared" si="1"/>
        <v>53000</v>
      </c>
      <c r="Q40" s="88">
        <f t="shared" si="2"/>
        <v>4416.666667</v>
      </c>
      <c r="R40" s="89">
        <f t="shared" si="3"/>
        <v>0.01336893289</v>
      </c>
      <c r="S40" s="89">
        <f t="shared" si="4"/>
        <v>0.0123255814</v>
      </c>
      <c r="T40" s="18"/>
      <c r="U40" s="18"/>
      <c r="Z40" s="18"/>
      <c r="AA40" s="18"/>
      <c r="AB40" s="18"/>
      <c r="AC40" s="18"/>
      <c r="AD40" s="18"/>
    </row>
    <row r="41">
      <c r="A41" s="32"/>
      <c r="B41" s="34"/>
      <c r="C41" s="95"/>
      <c r="D41" s="96" t="s">
        <v>116</v>
      </c>
      <c r="E41" s="97"/>
      <c r="F41" s="91"/>
      <c r="G41" s="92">
        <f t="shared" si="5"/>
        <v>510000</v>
      </c>
      <c r="H41" s="93"/>
      <c r="I41" s="94"/>
      <c r="J41" s="35"/>
      <c r="K41" s="18"/>
      <c r="L41" s="18"/>
      <c r="M41" s="84" t="s">
        <v>116</v>
      </c>
      <c r="N41" s="85">
        <v>443919.0</v>
      </c>
      <c r="O41" s="86">
        <v>1.15</v>
      </c>
      <c r="P41" s="87">
        <f t="shared" si="1"/>
        <v>510000</v>
      </c>
      <c r="Q41" s="88">
        <f t="shared" si="2"/>
        <v>42500</v>
      </c>
      <c r="R41" s="89">
        <f t="shared" si="3"/>
        <v>0.1211168025</v>
      </c>
      <c r="S41" s="89">
        <f t="shared" si="4"/>
        <v>0.1186046512</v>
      </c>
      <c r="T41" s="18"/>
      <c r="U41" s="18"/>
      <c r="Z41" s="18"/>
      <c r="AA41" s="18"/>
      <c r="AB41" s="18"/>
      <c r="AC41" s="18"/>
      <c r="AD41" s="18"/>
    </row>
    <row r="42">
      <c r="A42" s="32"/>
      <c r="B42" s="34"/>
      <c r="C42" s="95"/>
      <c r="D42" s="96" t="s">
        <v>117</v>
      </c>
      <c r="E42" s="97"/>
      <c r="F42" s="91"/>
      <c r="G42" s="92">
        <f t="shared" si="5"/>
        <v>10000</v>
      </c>
      <c r="H42" s="93"/>
      <c r="I42" s="94"/>
      <c r="J42" s="35"/>
      <c r="K42" s="18"/>
      <c r="M42" s="84" t="s">
        <v>117</v>
      </c>
      <c r="N42" s="85">
        <v>8965.0</v>
      </c>
      <c r="O42" s="86">
        <v>1.15</v>
      </c>
      <c r="P42" s="87">
        <f t="shared" si="1"/>
        <v>10000</v>
      </c>
      <c r="Q42" s="88">
        <f t="shared" si="2"/>
        <v>833.3333333</v>
      </c>
      <c r="R42" s="89">
        <f t="shared" si="3"/>
        <v>0.002445969048</v>
      </c>
      <c r="S42" s="89">
        <f t="shared" si="4"/>
        <v>0.002325581395</v>
      </c>
      <c r="T42" s="18"/>
      <c r="U42" s="18"/>
      <c r="V42" s="18"/>
      <c r="W42" s="18"/>
      <c r="X42" s="18"/>
      <c r="Y42" s="18"/>
      <c r="Z42" s="18"/>
      <c r="AA42" s="18"/>
      <c r="AB42" s="18"/>
      <c r="AC42" s="18"/>
      <c r="AD42" s="18"/>
    </row>
    <row r="43">
      <c r="A43" s="32"/>
      <c r="B43" s="34"/>
      <c r="C43" s="95"/>
      <c r="D43" s="96" t="s">
        <v>118</v>
      </c>
      <c r="E43" s="97"/>
      <c r="F43" s="91"/>
      <c r="G43" s="92">
        <f t="shared" si="5"/>
        <v>20000</v>
      </c>
      <c r="H43" s="93"/>
      <c r="I43" s="94"/>
      <c r="J43" s="35"/>
      <c r="K43" s="18"/>
      <c r="M43" s="84" t="s">
        <v>118</v>
      </c>
      <c r="N43" s="85">
        <v>17876.0</v>
      </c>
      <c r="O43" s="86">
        <v>1.15</v>
      </c>
      <c r="P43" s="87">
        <f t="shared" si="1"/>
        <v>20000</v>
      </c>
      <c r="Q43" s="88">
        <f t="shared" si="2"/>
        <v>1666.666667</v>
      </c>
      <c r="R43" s="89">
        <f t="shared" si="3"/>
        <v>0.004877204987</v>
      </c>
      <c r="S43" s="89">
        <f t="shared" si="4"/>
        <v>0.004651162791</v>
      </c>
      <c r="T43" s="18"/>
      <c r="U43" s="18"/>
      <c r="V43" s="18"/>
      <c r="W43" s="18"/>
      <c r="X43" s="18"/>
      <c r="Y43" s="18"/>
      <c r="Z43" s="18"/>
      <c r="AA43" s="18"/>
      <c r="AB43" s="18"/>
      <c r="AC43" s="18"/>
      <c r="AD43" s="18"/>
    </row>
    <row r="44">
      <c r="A44" s="32"/>
      <c r="B44" s="34"/>
      <c r="C44" s="95"/>
      <c r="D44" s="96" t="s">
        <v>119</v>
      </c>
      <c r="E44" s="97"/>
      <c r="F44" s="91"/>
      <c r="G44" s="92">
        <f t="shared" si="5"/>
        <v>34000</v>
      </c>
      <c r="H44" s="93"/>
      <c r="I44" s="94"/>
      <c r="J44" s="35"/>
      <c r="K44" s="18"/>
      <c r="M44" s="84" t="s">
        <v>119</v>
      </c>
      <c r="N44" s="85">
        <v>30300.0</v>
      </c>
      <c r="O44" s="86">
        <v>1.15</v>
      </c>
      <c r="P44" s="87">
        <f t="shared" si="1"/>
        <v>34000</v>
      </c>
      <c r="Q44" s="88">
        <f t="shared" si="2"/>
        <v>2833.333333</v>
      </c>
      <c r="R44" s="89">
        <f t="shared" si="3"/>
        <v>0.008266911564</v>
      </c>
      <c r="S44" s="89">
        <f t="shared" si="4"/>
        <v>0.007906976744</v>
      </c>
      <c r="T44" s="18"/>
      <c r="U44" s="18"/>
      <c r="V44" s="18"/>
      <c r="W44" s="18"/>
      <c r="X44" s="18"/>
      <c r="Y44" s="18"/>
      <c r="Z44" s="18"/>
      <c r="AA44" s="18"/>
      <c r="AB44" s="18"/>
      <c r="AC44" s="18"/>
      <c r="AD44" s="18"/>
    </row>
    <row r="45">
      <c r="A45" s="32"/>
      <c r="B45" s="34"/>
      <c r="C45" s="34"/>
      <c r="D45" s="33" t="s">
        <v>120</v>
      </c>
      <c r="E45" s="17"/>
      <c r="F45" s="91"/>
      <c r="G45" s="92">
        <f t="shared" si="5"/>
        <v>22000</v>
      </c>
      <c r="H45" s="93"/>
      <c r="I45" s="94"/>
      <c r="J45" s="35"/>
      <c r="K45" s="18"/>
      <c r="M45" s="84" t="s">
        <v>120</v>
      </c>
      <c r="N45" s="85">
        <v>22000.0</v>
      </c>
      <c r="O45" s="86">
        <v>1.0</v>
      </c>
      <c r="P45" s="87">
        <f t="shared" si="1"/>
        <v>22000</v>
      </c>
      <c r="Q45" s="88">
        <f t="shared" si="2"/>
        <v>1833.333333</v>
      </c>
      <c r="R45" s="89">
        <f t="shared" si="3"/>
        <v>0.006002378033</v>
      </c>
      <c r="S45" s="89">
        <f t="shared" si="4"/>
        <v>0.00511627907</v>
      </c>
      <c r="T45" s="18"/>
      <c r="U45" s="18"/>
      <c r="V45" s="18"/>
      <c r="W45" s="59" t="s">
        <v>121</v>
      </c>
      <c r="X45" s="23"/>
      <c r="Y45" s="18"/>
      <c r="Z45" s="18"/>
      <c r="AA45" s="18"/>
      <c r="AB45" s="18"/>
      <c r="AC45" s="18"/>
      <c r="AD45" s="18"/>
    </row>
    <row r="46">
      <c r="A46" s="32"/>
      <c r="B46" s="34"/>
      <c r="C46" s="34"/>
      <c r="D46" s="33" t="s">
        <v>122</v>
      </c>
      <c r="E46" s="17"/>
      <c r="F46" s="91"/>
      <c r="G46" s="92">
        <f t="shared" si="5"/>
        <v>49000</v>
      </c>
      <c r="H46" s="93"/>
      <c r="I46" s="94"/>
      <c r="J46" s="35"/>
      <c r="K46" s="18"/>
      <c r="M46" s="84" t="s">
        <v>122</v>
      </c>
      <c r="N46" s="85">
        <v>49540.0</v>
      </c>
      <c r="O46" s="86">
        <v>1.0</v>
      </c>
      <c r="P46" s="87">
        <f t="shared" si="1"/>
        <v>49000</v>
      </c>
      <c r="Q46" s="88">
        <f t="shared" si="2"/>
        <v>4083.333333</v>
      </c>
      <c r="R46" s="89">
        <f t="shared" si="3"/>
        <v>0.01351626399</v>
      </c>
      <c r="S46" s="89">
        <f t="shared" si="4"/>
        <v>0.01139534884</v>
      </c>
      <c r="T46" s="18"/>
      <c r="U46" s="18"/>
      <c r="V46" s="18"/>
      <c r="W46" s="98" t="s">
        <v>123</v>
      </c>
      <c r="X46" s="99"/>
      <c r="Y46" s="18"/>
      <c r="Z46" s="18"/>
      <c r="AA46" s="18"/>
      <c r="AB46" s="18"/>
      <c r="AC46" s="18"/>
      <c r="AD46" s="18"/>
    </row>
    <row r="47">
      <c r="A47" s="32"/>
      <c r="B47" s="34"/>
      <c r="C47" s="34"/>
      <c r="D47" s="33" t="s">
        <v>124</v>
      </c>
      <c r="E47" s="17"/>
      <c r="F47" s="91"/>
      <c r="G47" s="92">
        <f t="shared" si="5"/>
        <v>656000</v>
      </c>
      <c r="H47" s="93"/>
      <c r="I47" s="94"/>
      <c r="J47" s="35"/>
      <c r="K47" s="18"/>
      <c r="M47" s="84" t="s">
        <v>124</v>
      </c>
      <c r="N47" s="85">
        <v>570789.0</v>
      </c>
      <c r="O47" s="86">
        <v>1.15</v>
      </c>
      <c r="P47" s="87">
        <f t="shared" si="1"/>
        <v>656000</v>
      </c>
      <c r="Q47" s="88">
        <f t="shared" si="2"/>
        <v>54666.66667</v>
      </c>
      <c r="R47" s="89">
        <f t="shared" si="3"/>
        <v>0.1557314252</v>
      </c>
      <c r="S47" s="89">
        <f t="shared" si="4"/>
        <v>0.1525581395</v>
      </c>
      <c r="T47" s="18"/>
      <c r="U47" s="18"/>
      <c r="V47" s="18"/>
      <c r="W47" s="64" t="s">
        <v>125</v>
      </c>
      <c r="X47" s="69">
        <v>232468.0</v>
      </c>
      <c r="Y47" s="18"/>
      <c r="Z47" s="18"/>
      <c r="AA47" s="18"/>
      <c r="AB47" s="18"/>
      <c r="AC47" s="18"/>
      <c r="AD47" s="18"/>
    </row>
    <row r="48">
      <c r="A48" s="32"/>
      <c r="B48" s="34"/>
      <c r="C48" s="34"/>
      <c r="D48" s="34"/>
      <c r="E48" s="43" t="s">
        <v>60</v>
      </c>
      <c r="F48" s="91"/>
      <c r="G48" s="92"/>
      <c r="H48" s="93">
        <f>sum(G38:G47)</f>
        <v>3242000</v>
      </c>
      <c r="I48" s="94"/>
      <c r="J48" s="35"/>
      <c r="K48" s="18"/>
      <c r="M48" s="84" t="s">
        <v>60</v>
      </c>
      <c r="N48" s="85">
        <f>sum(N38:N47)</f>
        <v>2814991</v>
      </c>
      <c r="O48" s="100"/>
      <c r="P48" s="87">
        <f>sum(P38:P47)</f>
        <v>3242000</v>
      </c>
      <c r="Q48" s="88">
        <f t="shared" si="2"/>
        <v>270166.6667</v>
      </c>
      <c r="R48" s="89">
        <f t="shared" si="3"/>
        <v>0.7680290973</v>
      </c>
      <c r="S48" s="89">
        <f t="shared" si="4"/>
        <v>0.7539534884</v>
      </c>
      <c r="T48" s="18"/>
      <c r="U48" s="18"/>
      <c r="V48" s="18"/>
      <c r="W48" s="64" t="s">
        <v>126</v>
      </c>
      <c r="X48" s="69">
        <v>7020.0</v>
      </c>
      <c r="Y48" s="18"/>
      <c r="Z48" s="18"/>
      <c r="AA48" s="18"/>
      <c r="AB48" s="18"/>
      <c r="AC48" s="18"/>
      <c r="AD48" s="18"/>
    </row>
    <row r="49">
      <c r="A49" s="32"/>
      <c r="B49" s="34"/>
      <c r="C49" s="33" t="s">
        <v>127</v>
      </c>
      <c r="D49" s="34"/>
      <c r="E49" s="34"/>
      <c r="F49" s="91"/>
      <c r="G49" s="93"/>
      <c r="H49" s="93"/>
      <c r="I49" s="94">
        <f>H48+H36</f>
        <v>5147000</v>
      </c>
      <c r="J49" s="35"/>
      <c r="K49" s="18"/>
      <c r="Q49" s="18"/>
      <c r="R49" s="18"/>
      <c r="S49" s="18"/>
      <c r="T49" s="18"/>
      <c r="U49" s="18"/>
      <c r="V49" s="18"/>
      <c r="W49" s="64" t="s">
        <v>128</v>
      </c>
      <c r="X49" s="69">
        <v>9600.0</v>
      </c>
      <c r="Y49" s="18"/>
      <c r="Z49" s="18"/>
      <c r="AA49" s="18"/>
      <c r="AB49" s="18"/>
      <c r="AC49" s="18"/>
      <c r="AD49" s="18"/>
    </row>
    <row r="50">
      <c r="A50" s="32"/>
      <c r="B50" s="33" t="s">
        <v>62</v>
      </c>
      <c r="C50" s="33" t="s">
        <v>129</v>
      </c>
      <c r="D50" s="34"/>
      <c r="E50" s="34"/>
      <c r="F50" s="91"/>
      <c r="G50" s="93"/>
      <c r="H50" s="93"/>
      <c r="I50" s="94"/>
      <c r="J50" s="35"/>
      <c r="K50" s="18"/>
      <c r="Q50" s="18"/>
      <c r="R50" s="18"/>
      <c r="S50" s="18"/>
      <c r="T50" s="18"/>
      <c r="U50" s="18"/>
      <c r="V50" s="18"/>
      <c r="W50" s="64" t="s">
        <v>130</v>
      </c>
      <c r="X50" s="69">
        <v>4000.0</v>
      </c>
      <c r="Y50" s="18"/>
      <c r="Z50" s="18"/>
      <c r="AA50" s="18"/>
      <c r="AB50" s="18"/>
      <c r="AC50" s="18"/>
      <c r="AD50" s="18"/>
    </row>
    <row r="51">
      <c r="A51" s="32"/>
      <c r="B51" s="34"/>
      <c r="C51" s="33" t="s">
        <v>88</v>
      </c>
      <c r="D51" s="33" t="s">
        <v>83</v>
      </c>
      <c r="E51" s="17"/>
      <c r="F51" s="91"/>
      <c r="G51" s="92">
        <v>0.0</v>
      </c>
      <c r="H51" s="93"/>
      <c r="I51" s="94"/>
      <c r="J51" s="35"/>
      <c r="K51" s="18"/>
      <c r="Q51" s="18"/>
      <c r="R51" s="18"/>
      <c r="S51" s="18"/>
      <c r="T51" s="18"/>
      <c r="U51" s="18"/>
      <c r="V51" s="18"/>
      <c r="W51" s="101" t="s">
        <v>131</v>
      </c>
      <c r="X51" s="102">
        <v>253088.0</v>
      </c>
      <c r="Y51" s="18"/>
      <c r="Z51" s="18"/>
      <c r="AA51" s="18"/>
      <c r="AB51" s="18"/>
      <c r="AC51" s="18"/>
      <c r="AD51" s="18"/>
    </row>
    <row r="52">
      <c r="A52" s="32"/>
      <c r="B52" s="34"/>
      <c r="C52" s="34"/>
      <c r="D52" s="34"/>
      <c r="E52" s="43" t="s">
        <v>60</v>
      </c>
      <c r="F52" s="91"/>
      <c r="G52" s="92"/>
      <c r="H52" s="93">
        <f>G51</f>
        <v>0</v>
      </c>
      <c r="I52" s="94"/>
      <c r="J52" s="35"/>
      <c r="K52" s="18"/>
      <c r="Q52" s="18"/>
      <c r="R52" s="18"/>
      <c r="S52" s="18"/>
      <c r="T52" s="18"/>
      <c r="U52" s="18"/>
      <c r="V52" s="18"/>
      <c r="W52" s="64" t="s">
        <v>132</v>
      </c>
      <c r="X52" s="69">
        <v>1484122.0</v>
      </c>
      <c r="Y52" s="18"/>
      <c r="Z52" s="18"/>
      <c r="AA52" s="18"/>
      <c r="AB52" s="18"/>
      <c r="AC52" s="18"/>
      <c r="AD52" s="18"/>
    </row>
    <row r="53">
      <c r="A53" s="32"/>
      <c r="B53" s="34"/>
      <c r="C53" s="33" t="s">
        <v>110</v>
      </c>
      <c r="D53" s="33" t="s">
        <v>111</v>
      </c>
      <c r="E53" s="17"/>
      <c r="F53" s="91"/>
      <c r="G53" s="93"/>
      <c r="H53" s="93"/>
      <c r="I53" s="94"/>
      <c r="J53" s="35"/>
      <c r="K53" s="18"/>
      <c r="M53" s="103"/>
      <c r="N53" s="103"/>
      <c r="O53" s="104" t="s">
        <v>106</v>
      </c>
      <c r="P53" s="105"/>
      <c r="Q53" s="106" t="s">
        <v>133</v>
      </c>
      <c r="R53" s="18"/>
      <c r="S53" s="18"/>
      <c r="T53" s="18"/>
      <c r="U53" s="18"/>
      <c r="V53" s="18"/>
      <c r="W53" s="74" t="s">
        <v>134</v>
      </c>
      <c r="X53" s="107">
        <v>1737210.0</v>
      </c>
      <c r="Y53" s="18"/>
      <c r="Z53" s="18"/>
      <c r="AA53" s="18"/>
      <c r="AB53" s="18"/>
      <c r="AC53" s="18"/>
      <c r="AD53" s="18"/>
    </row>
    <row r="54">
      <c r="A54" s="32"/>
      <c r="B54" s="34"/>
      <c r="C54" s="34"/>
      <c r="D54" s="33" t="s">
        <v>135</v>
      </c>
      <c r="E54" s="17"/>
      <c r="F54" s="91"/>
      <c r="G54" s="92">
        <f t="shared" ref="G54:G63" si="6">P54</f>
        <v>102000</v>
      </c>
      <c r="H54" s="93"/>
      <c r="I54" s="94"/>
      <c r="J54" s="35"/>
      <c r="K54" s="18"/>
      <c r="M54" s="108" t="s">
        <v>135</v>
      </c>
      <c r="N54" s="109">
        <v>102000.0</v>
      </c>
      <c r="O54" s="110">
        <v>1.0</v>
      </c>
      <c r="P54" s="111">
        <f t="shared" ref="P54:P63" si="7">rounddown((N54*O54)/1000,0)*1000</f>
        <v>102000</v>
      </c>
      <c r="Q54" s="112"/>
      <c r="R54" s="18"/>
      <c r="S54" s="18"/>
      <c r="T54" s="18"/>
      <c r="U54" s="18"/>
      <c r="V54" s="18"/>
      <c r="W54" s="18"/>
      <c r="X54" s="18"/>
      <c r="Y54" s="18"/>
      <c r="Z54" s="18"/>
      <c r="AA54" s="18"/>
      <c r="AB54" s="18"/>
      <c r="AC54" s="18"/>
      <c r="AD54" s="18"/>
    </row>
    <row r="55">
      <c r="A55" s="32"/>
      <c r="B55" s="34"/>
      <c r="C55" s="34"/>
      <c r="D55" s="96" t="s">
        <v>136</v>
      </c>
      <c r="E55" s="17"/>
      <c r="F55" s="91"/>
      <c r="G55" s="92">
        <f t="shared" si="6"/>
        <v>33000</v>
      </c>
      <c r="H55" s="93"/>
      <c r="I55" s="94"/>
      <c r="J55" s="35"/>
      <c r="K55" s="18"/>
      <c r="M55" s="108" t="s">
        <v>136</v>
      </c>
      <c r="N55" s="109">
        <v>22066.0</v>
      </c>
      <c r="O55" s="110">
        <v>1.5</v>
      </c>
      <c r="P55" s="111">
        <f t="shared" si="7"/>
        <v>33000</v>
      </c>
      <c r="Q55" s="112"/>
      <c r="R55" s="18"/>
      <c r="S55" s="18"/>
      <c r="T55" s="18"/>
      <c r="U55" s="18"/>
      <c r="V55" s="18"/>
      <c r="W55" s="18"/>
      <c r="X55" s="18"/>
      <c r="Y55" s="18"/>
      <c r="Z55" s="18"/>
      <c r="AA55" s="18"/>
      <c r="AB55" s="18"/>
      <c r="AC55" s="18"/>
      <c r="AD55" s="18"/>
    </row>
    <row r="56">
      <c r="A56" s="32"/>
      <c r="B56" s="34"/>
      <c r="C56" s="34"/>
      <c r="D56" s="113" t="s">
        <v>137</v>
      </c>
      <c r="E56" s="17"/>
      <c r="F56" s="91"/>
      <c r="G56" s="92">
        <f t="shared" si="6"/>
        <v>247000</v>
      </c>
      <c r="H56" s="93"/>
      <c r="I56" s="94"/>
      <c r="J56" s="35"/>
      <c r="K56" s="18"/>
      <c r="M56" s="103" t="s">
        <v>137</v>
      </c>
      <c r="N56" s="109">
        <v>205885.0</v>
      </c>
      <c r="O56" s="110">
        <v>1.2</v>
      </c>
      <c r="P56" s="111">
        <f t="shared" si="7"/>
        <v>247000</v>
      </c>
      <c r="Q56" s="112"/>
      <c r="R56" s="18"/>
      <c r="S56" s="18"/>
      <c r="T56" s="18"/>
      <c r="U56" s="18"/>
      <c r="V56" s="18"/>
      <c r="W56" s="114" t="s">
        <v>82</v>
      </c>
      <c r="X56" s="115">
        <v>5619453.0</v>
      </c>
      <c r="Y56" s="18"/>
      <c r="Z56" s="18"/>
      <c r="AA56" s="18"/>
      <c r="AB56" s="18"/>
      <c r="AC56" s="18"/>
      <c r="AD56" s="18"/>
    </row>
    <row r="57">
      <c r="A57" s="32"/>
      <c r="B57" s="34"/>
      <c r="C57" s="34"/>
      <c r="D57" s="113" t="s">
        <v>138</v>
      </c>
      <c r="E57" s="17"/>
      <c r="F57" s="91"/>
      <c r="G57" s="92">
        <f t="shared" si="6"/>
        <v>26000</v>
      </c>
      <c r="H57" s="93"/>
      <c r="I57" s="94"/>
      <c r="J57" s="35"/>
      <c r="K57" s="18"/>
      <c r="M57" s="103" t="s">
        <v>138</v>
      </c>
      <c r="N57" s="109">
        <v>26183.0</v>
      </c>
      <c r="O57" s="110">
        <v>1.0</v>
      </c>
      <c r="P57" s="111">
        <f t="shared" si="7"/>
        <v>26000</v>
      </c>
      <c r="Q57" s="112"/>
      <c r="R57" s="18"/>
      <c r="S57" s="18"/>
      <c r="T57" s="18"/>
      <c r="U57" s="18"/>
      <c r="V57" s="18"/>
      <c r="W57" s="114" t="s">
        <v>139</v>
      </c>
      <c r="X57" s="116">
        <v>395588.0</v>
      </c>
      <c r="Y57" s="18"/>
      <c r="Z57" s="18"/>
      <c r="AA57" s="18"/>
      <c r="AB57" s="18"/>
      <c r="AC57" s="18"/>
      <c r="AD57" s="18"/>
    </row>
    <row r="58">
      <c r="A58" s="32"/>
      <c r="B58" s="34"/>
      <c r="C58" s="34"/>
      <c r="D58" s="113" t="s">
        <v>140</v>
      </c>
      <c r="E58" s="17"/>
      <c r="F58" s="91"/>
      <c r="G58" s="92">
        <f t="shared" si="6"/>
        <v>9000</v>
      </c>
      <c r="H58" s="93"/>
      <c r="I58" s="94"/>
      <c r="J58" s="35"/>
      <c r="K58" s="18"/>
      <c r="M58" s="103" t="s">
        <v>140</v>
      </c>
      <c r="N58" s="109">
        <v>6644.0</v>
      </c>
      <c r="O58" s="110">
        <v>1.5</v>
      </c>
      <c r="P58" s="111">
        <f t="shared" si="7"/>
        <v>9000</v>
      </c>
      <c r="Q58" s="112"/>
      <c r="R58" s="18"/>
      <c r="S58" s="18"/>
      <c r="T58" s="18"/>
      <c r="U58" s="18"/>
      <c r="V58" s="18"/>
      <c r="W58" s="117"/>
      <c r="X58" s="118">
        <f>X56+X57</f>
        <v>6015041</v>
      </c>
      <c r="Y58" s="18"/>
      <c r="Z58" s="18"/>
      <c r="AA58" s="18"/>
      <c r="AB58" s="18"/>
      <c r="AC58" s="18"/>
      <c r="AD58" s="18"/>
    </row>
    <row r="59">
      <c r="A59" s="32"/>
      <c r="B59" s="34"/>
      <c r="C59" s="34"/>
      <c r="D59" s="113" t="s">
        <v>141</v>
      </c>
      <c r="E59" s="17"/>
      <c r="F59" s="91"/>
      <c r="G59" s="92">
        <f t="shared" si="6"/>
        <v>7000</v>
      </c>
      <c r="H59" s="93"/>
      <c r="I59" s="94"/>
      <c r="J59" s="35"/>
      <c r="K59" s="18"/>
      <c r="M59" s="103" t="s">
        <v>141</v>
      </c>
      <c r="N59" s="109">
        <v>7850.0</v>
      </c>
      <c r="O59" s="110">
        <v>1.0</v>
      </c>
      <c r="P59" s="111">
        <f t="shared" si="7"/>
        <v>7000</v>
      </c>
      <c r="Q59" s="112"/>
      <c r="R59" s="18"/>
      <c r="S59" s="18"/>
      <c r="T59" s="18"/>
      <c r="U59" s="18"/>
      <c r="V59" s="18"/>
      <c r="W59" s="25" t="s">
        <v>142</v>
      </c>
      <c r="X59" s="79">
        <v>6030613.0</v>
      </c>
      <c r="Y59" s="18"/>
      <c r="Z59" s="18"/>
      <c r="AA59" s="18"/>
      <c r="AB59" s="18"/>
      <c r="AC59" s="18"/>
      <c r="AD59" s="18"/>
    </row>
    <row r="60">
      <c r="A60" s="32"/>
      <c r="B60" s="34"/>
      <c r="C60" s="34"/>
      <c r="D60" s="33" t="s">
        <v>143</v>
      </c>
      <c r="E60" s="17"/>
      <c r="F60" s="91"/>
      <c r="G60" s="92">
        <f t="shared" si="6"/>
        <v>36000</v>
      </c>
      <c r="H60" s="93"/>
      <c r="I60" s="94"/>
      <c r="J60" s="35"/>
      <c r="K60" s="18"/>
      <c r="M60" s="108" t="s">
        <v>143</v>
      </c>
      <c r="N60" s="109">
        <v>31744.0</v>
      </c>
      <c r="O60" s="110">
        <v>1.15</v>
      </c>
      <c r="P60" s="111">
        <f t="shared" si="7"/>
        <v>36000</v>
      </c>
      <c r="Q60" s="112"/>
      <c r="R60" s="18"/>
      <c r="S60" s="18"/>
      <c r="T60" s="18"/>
      <c r="U60" s="18"/>
      <c r="V60" s="18"/>
      <c r="W60" s="25" t="s">
        <v>144</v>
      </c>
      <c r="X60" s="39">
        <f>X59-X58</f>
        <v>15572</v>
      </c>
      <c r="Y60" s="18"/>
      <c r="Z60" s="18"/>
      <c r="AA60" s="18"/>
      <c r="AB60" s="18"/>
      <c r="AC60" s="18"/>
      <c r="AD60" s="18"/>
    </row>
    <row r="61">
      <c r="A61" s="32"/>
      <c r="B61" s="34"/>
      <c r="C61" s="34"/>
      <c r="D61" s="33" t="s">
        <v>145</v>
      </c>
      <c r="E61" s="17"/>
      <c r="F61" s="91"/>
      <c r="G61" s="92">
        <f t="shared" si="6"/>
        <v>18000</v>
      </c>
      <c r="H61" s="93"/>
      <c r="I61" s="94"/>
      <c r="J61" s="35"/>
      <c r="K61" s="18"/>
      <c r="M61" s="108" t="s">
        <v>145</v>
      </c>
      <c r="N61" s="109">
        <v>18850.0</v>
      </c>
      <c r="O61" s="110">
        <v>1.0</v>
      </c>
      <c r="P61" s="111">
        <f t="shared" si="7"/>
        <v>18000</v>
      </c>
      <c r="Q61" s="112"/>
      <c r="R61" s="18"/>
      <c r="S61" s="18"/>
      <c r="T61" s="18"/>
      <c r="U61" s="18"/>
      <c r="V61" s="18"/>
      <c r="W61" s="18"/>
      <c r="X61" s="18"/>
      <c r="Y61" s="18"/>
      <c r="Z61" s="18"/>
      <c r="AA61" s="18"/>
      <c r="AB61" s="18"/>
      <c r="AC61" s="18"/>
      <c r="AD61" s="18"/>
    </row>
    <row r="62">
      <c r="A62" s="32"/>
      <c r="B62" s="34"/>
      <c r="C62" s="34"/>
      <c r="D62" s="33" t="s">
        <v>146</v>
      </c>
      <c r="E62" s="17"/>
      <c r="F62" s="91"/>
      <c r="G62" s="92">
        <f t="shared" si="6"/>
        <v>10000</v>
      </c>
      <c r="H62" s="93"/>
      <c r="I62" s="94"/>
      <c r="J62" s="35"/>
      <c r="K62" s="18"/>
      <c r="M62" s="108" t="s">
        <v>146</v>
      </c>
      <c r="N62" s="109">
        <v>10499.0</v>
      </c>
      <c r="O62" s="110">
        <v>1.0</v>
      </c>
      <c r="P62" s="111">
        <f t="shared" si="7"/>
        <v>10000</v>
      </c>
      <c r="Q62" s="112"/>
      <c r="R62" s="18"/>
      <c r="S62" s="18"/>
      <c r="T62" s="18"/>
      <c r="U62" s="18"/>
      <c r="V62" s="18"/>
      <c r="W62" s="25" t="s">
        <v>147</v>
      </c>
      <c r="X62" s="48">
        <f>G58+G59</f>
        <v>16000</v>
      </c>
      <c r="Y62" s="18"/>
      <c r="Z62" s="18"/>
      <c r="AA62" s="18"/>
      <c r="AB62" s="18"/>
      <c r="AC62" s="18"/>
      <c r="AD62" s="18"/>
    </row>
    <row r="63">
      <c r="A63" s="32"/>
      <c r="B63" s="34"/>
      <c r="C63" s="34"/>
      <c r="D63" s="33" t="s">
        <v>148</v>
      </c>
      <c r="E63" s="17"/>
      <c r="F63" s="91"/>
      <c r="G63" s="92">
        <f t="shared" si="6"/>
        <v>203000</v>
      </c>
      <c r="H63" s="93"/>
      <c r="I63" s="94"/>
      <c r="J63" s="35"/>
      <c r="K63" s="18"/>
      <c r="M63" s="108" t="s">
        <v>148</v>
      </c>
      <c r="N63" s="109">
        <v>203446.0</v>
      </c>
      <c r="O63" s="110">
        <v>1.0</v>
      </c>
      <c r="P63" s="111">
        <f t="shared" si="7"/>
        <v>203000</v>
      </c>
      <c r="Q63" s="119"/>
      <c r="R63" s="18"/>
      <c r="S63" s="18"/>
      <c r="T63" s="18"/>
      <c r="U63" s="18"/>
      <c r="V63" s="18"/>
      <c r="W63" s="25" t="s">
        <v>149</v>
      </c>
      <c r="X63" s="46">
        <v>22066.0</v>
      </c>
      <c r="Y63" s="18"/>
      <c r="Z63" s="18"/>
      <c r="AA63" s="18"/>
      <c r="AB63" s="18"/>
      <c r="AC63" s="18"/>
      <c r="AD63" s="18"/>
    </row>
    <row r="64">
      <c r="A64" s="32"/>
      <c r="B64" s="34"/>
      <c r="C64" s="34"/>
      <c r="D64" s="34"/>
      <c r="E64" s="33" t="s">
        <v>60</v>
      </c>
      <c r="F64" s="35"/>
      <c r="G64" s="38"/>
      <c r="H64" s="36">
        <f>sum(G54:G63)</f>
        <v>691000</v>
      </c>
      <c r="I64" s="37"/>
      <c r="J64" s="35"/>
      <c r="K64" s="18"/>
      <c r="Q64" s="18"/>
      <c r="R64" s="18"/>
      <c r="S64" s="18"/>
      <c r="T64" s="18"/>
      <c r="U64" s="18"/>
      <c r="V64" s="18"/>
      <c r="W64" s="25"/>
      <c r="X64" s="48"/>
      <c r="Y64" s="18"/>
      <c r="Z64" s="18"/>
      <c r="AA64" s="18"/>
      <c r="AB64" s="18"/>
      <c r="AC64" s="18"/>
      <c r="AD64" s="18"/>
    </row>
    <row r="65">
      <c r="A65" s="32"/>
      <c r="B65" s="34"/>
      <c r="C65" s="33" t="s">
        <v>150</v>
      </c>
      <c r="D65" s="34"/>
      <c r="E65" s="34"/>
      <c r="F65" s="35"/>
      <c r="G65" s="36"/>
      <c r="H65" s="38"/>
      <c r="I65" s="37">
        <f>H64+H52</f>
        <v>691000</v>
      </c>
      <c r="J65" s="35"/>
      <c r="K65" s="18"/>
      <c r="Q65" s="18"/>
      <c r="R65" s="18"/>
      <c r="S65" s="18"/>
      <c r="T65" s="18"/>
      <c r="U65" s="18"/>
      <c r="V65" s="18"/>
      <c r="W65" s="25"/>
      <c r="X65" s="48"/>
      <c r="Y65" s="18"/>
      <c r="Z65" s="18"/>
      <c r="AA65" s="18"/>
      <c r="AB65" s="18"/>
      <c r="AC65" s="18"/>
      <c r="AD65" s="18"/>
    </row>
    <row r="66">
      <c r="A66" s="51"/>
      <c r="B66" s="52" t="s">
        <v>151</v>
      </c>
      <c r="C66" s="53"/>
      <c r="D66" s="53"/>
      <c r="E66" s="53"/>
      <c r="F66" s="54"/>
      <c r="G66" s="55"/>
      <c r="H66" s="55"/>
      <c r="I66" s="56">
        <f>I65+I49</f>
        <v>5838000</v>
      </c>
      <c r="J66" s="54"/>
      <c r="K66" s="18"/>
      <c r="Q66" s="18"/>
      <c r="R66" s="18"/>
      <c r="S66" s="18"/>
      <c r="T66" s="18"/>
      <c r="U66" s="18"/>
      <c r="V66" s="18"/>
      <c r="W66" s="25" t="s">
        <v>152</v>
      </c>
      <c r="X66" s="48">
        <f>sum(X62:X63)</f>
        <v>38066</v>
      </c>
      <c r="Y66" s="18"/>
      <c r="Z66" s="18"/>
      <c r="AA66" s="18"/>
      <c r="AB66" s="18"/>
      <c r="AC66" s="18"/>
      <c r="AD66" s="18"/>
    </row>
    <row r="67">
      <c r="A67" s="51"/>
      <c r="B67" s="52" t="s">
        <v>153</v>
      </c>
      <c r="C67" s="120"/>
      <c r="D67" s="53"/>
      <c r="E67" s="53"/>
      <c r="F67" s="54"/>
      <c r="G67" s="55"/>
      <c r="H67" s="55"/>
      <c r="I67" s="121">
        <f>I27-I66</f>
        <v>617000</v>
      </c>
      <c r="J67" s="54"/>
      <c r="K67" s="18"/>
      <c r="Q67" s="18"/>
      <c r="R67" s="18"/>
      <c r="S67" s="18"/>
      <c r="T67" s="18"/>
      <c r="U67" s="18"/>
      <c r="V67" s="18"/>
      <c r="W67" s="18"/>
      <c r="X67" s="18"/>
      <c r="Y67" s="18"/>
      <c r="Z67" s="18"/>
      <c r="AA67" s="18"/>
      <c r="AB67" s="18"/>
      <c r="AC67" s="18"/>
      <c r="AD67" s="18"/>
    </row>
    <row r="68">
      <c r="A68" s="57" t="s">
        <v>154</v>
      </c>
      <c r="B68" s="33" t="s">
        <v>155</v>
      </c>
      <c r="C68" s="34"/>
      <c r="D68" s="34"/>
      <c r="E68" s="34"/>
      <c r="F68" s="35"/>
      <c r="G68" s="36"/>
      <c r="H68" s="36"/>
      <c r="I68" s="37"/>
      <c r="J68" s="35"/>
      <c r="K68" s="18"/>
      <c r="L68" s="122" t="s">
        <v>156</v>
      </c>
      <c r="R68" s="18"/>
      <c r="S68" s="18"/>
      <c r="T68" s="18"/>
      <c r="U68" s="18"/>
      <c r="V68" s="18"/>
      <c r="W68" s="18"/>
      <c r="X68" s="18"/>
      <c r="Y68" s="18"/>
      <c r="Z68" s="18"/>
      <c r="AA68" s="18"/>
      <c r="AB68" s="18"/>
      <c r="AC68" s="18"/>
      <c r="AD68" s="18"/>
    </row>
    <row r="69">
      <c r="A69" s="123"/>
      <c r="B69" s="124"/>
      <c r="C69" s="124"/>
      <c r="D69" s="124"/>
      <c r="E69" s="124"/>
      <c r="F69" s="125"/>
      <c r="G69" s="126"/>
      <c r="H69" s="126"/>
      <c r="I69" s="127">
        <v>0.0</v>
      </c>
      <c r="J69" s="125"/>
      <c r="K69" s="18"/>
      <c r="Q69" s="18"/>
      <c r="R69" s="18"/>
      <c r="S69" s="18"/>
      <c r="T69" s="18"/>
      <c r="U69" s="18"/>
      <c r="V69" s="18"/>
      <c r="W69" s="65" t="s">
        <v>119</v>
      </c>
      <c r="X69" s="68"/>
      <c r="Y69" s="68"/>
      <c r="Z69" s="18"/>
      <c r="AA69" s="18"/>
      <c r="AB69" s="18"/>
      <c r="AC69" s="18"/>
      <c r="AD69" s="18"/>
    </row>
    <row r="70">
      <c r="A70" s="57" t="s">
        <v>157</v>
      </c>
      <c r="B70" s="33" t="s">
        <v>158</v>
      </c>
      <c r="C70" s="34"/>
      <c r="D70" s="34"/>
      <c r="E70" s="34"/>
      <c r="F70" s="35"/>
      <c r="G70" s="36"/>
      <c r="H70" s="36"/>
      <c r="I70" s="37"/>
      <c r="J70" s="35"/>
      <c r="K70" s="18"/>
      <c r="Q70" s="18"/>
      <c r="R70" s="18"/>
      <c r="S70" s="18"/>
      <c r="T70" s="18"/>
      <c r="U70" s="18"/>
      <c r="V70" s="18"/>
      <c r="W70" s="65" t="s">
        <v>159</v>
      </c>
      <c r="X70" s="128">
        <v>8965.0</v>
      </c>
      <c r="Y70" s="88"/>
      <c r="Z70" s="18"/>
      <c r="AA70" s="18"/>
      <c r="AB70" s="18"/>
      <c r="AC70" s="18"/>
      <c r="AD70" s="18"/>
    </row>
    <row r="71">
      <c r="A71" s="123"/>
      <c r="B71" s="129"/>
      <c r="C71" s="124"/>
      <c r="D71" s="124"/>
      <c r="E71" s="124"/>
      <c r="F71" s="125"/>
      <c r="G71" s="126"/>
      <c r="H71" s="126"/>
      <c r="I71" s="127">
        <v>0.0</v>
      </c>
      <c r="J71" s="125"/>
      <c r="K71" s="18"/>
      <c r="Q71" s="18"/>
      <c r="R71" s="18"/>
      <c r="S71" s="18"/>
      <c r="T71" s="18"/>
      <c r="U71" s="18"/>
      <c r="V71" s="18"/>
      <c r="W71" s="68"/>
      <c r="X71" s="128">
        <v>17876.0</v>
      </c>
      <c r="Y71" s="88"/>
      <c r="Z71" s="18"/>
      <c r="AA71" s="18"/>
      <c r="AB71" s="18"/>
      <c r="AC71" s="18"/>
      <c r="AD71" s="18"/>
    </row>
    <row r="72">
      <c r="A72" s="130" t="s">
        <v>160</v>
      </c>
      <c r="B72" s="131"/>
      <c r="C72" s="132"/>
      <c r="D72" s="133"/>
      <c r="E72" s="133"/>
      <c r="F72" s="134"/>
      <c r="G72" s="135"/>
      <c r="H72" s="135"/>
      <c r="I72" s="136">
        <f>I67</f>
        <v>617000</v>
      </c>
      <c r="J72" s="134"/>
      <c r="K72" s="18"/>
      <c r="Q72" s="18"/>
      <c r="R72" s="18"/>
      <c r="S72" s="18"/>
      <c r="T72" s="18"/>
      <c r="U72" s="18"/>
      <c r="V72" s="18"/>
      <c r="W72" s="68"/>
      <c r="X72" s="128">
        <v>30300.0</v>
      </c>
      <c r="Y72" s="88">
        <f>sum(X70:X72)</f>
        <v>57141</v>
      </c>
      <c r="Z72" s="18"/>
      <c r="AA72" s="18"/>
      <c r="AB72" s="18"/>
      <c r="AC72" s="18"/>
      <c r="AD72" s="18"/>
    </row>
    <row r="73">
      <c r="A73" s="137" t="s">
        <v>161</v>
      </c>
      <c r="B73" s="138"/>
      <c r="C73" s="139"/>
      <c r="D73" s="140"/>
      <c r="E73" s="140"/>
      <c r="F73" s="141"/>
      <c r="G73" s="142"/>
      <c r="H73" s="142"/>
      <c r="I73" s="143">
        <v>0.0</v>
      </c>
      <c r="J73" s="141"/>
      <c r="K73" s="18"/>
      <c r="Q73" s="18"/>
      <c r="R73" s="18"/>
      <c r="S73" s="18"/>
      <c r="T73" s="18"/>
      <c r="U73" s="18"/>
      <c r="V73" s="18"/>
      <c r="W73" s="65" t="s">
        <v>162</v>
      </c>
      <c r="X73" s="128">
        <v>31744.0</v>
      </c>
      <c r="Y73" s="128">
        <f>X73</f>
        <v>31744</v>
      </c>
      <c r="Z73" s="18"/>
      <c r="AA73" s="18"/>
      <c r="AB73" s="18"/>
      <c r="AC73" s="18"/>
      <c r="AD73" s="18"/>
    </row>
    <row r="74">
      <c r="A74" s="137" t="s">
        <v>163</v>
      </c>
      <c r="B74" s="140"/>
      <c r="C74" s="139"/>
      <c r="D74" s="140"/>
      <c r="E74" s="140"/>
      <c r="F74" s="141"/>
      <c r="G74" s="142"/>
      <c r="H74" s="142"/>
      <c r="I74" s="143">
        <f>I67</f>
        <v>617000</v>
      </c>
      <c r="J74" s="141"/>
      <c r="K74" s="18"/>
      <c r="Q74" s="18"/>
      <c r="R74" s="18"/>
      <c r="S74" s="18"/>
      <c r="T74" s="18"/>
      <c r="U74" s="18"/>
      <c r="V74" s="18"/>
      <c r="W74" s="68"/>
      <c r="X74" s="88"/>
      <c r="Y74" s="88">
        <f>sum(Y72:Y73)</f>
        <v>88885</v>
      </c>
      <c r="Z74" s="18"/>
      <c r="AA74" s="18"/>
      <c r="AB74" s="18"/>
      <c r="AC74" s="18"/>
      <c r="AD74" s="18"/>
    </row>
    <row r="75">
      <c r="A75" s="137" t="s">
        <v>164</v>
      </c>
      <c r="B75" s="138"/>
      <c r="C75" s="139"/>
      <c r="D75" s="140"/>
      <c r="E75" s="140"/>
      <c r="F75" s="141"/>
      <c r="G75" s="142"/>
      <c r="H75" s="142"/>
      <c r="I75" s="143">
        <v>-1168475.0</v>
      </c>
      <c r="J75" s="141"/>
      <c r="K75" s="18"/>
      <c r="Q75" s="18"/>
      <c r="R75" s="18"/>
      <c r="S75" s="18"/>
      <c r="T75" s="18"/>
      <c r="U75" s="18"/>
      <c r="V75" s="18"/>
      <c r="W75" s="18"/>
      <c r="X75" s="18"/>
      <c r="Y75" s="18"/>
      <c r="Z75" s="18"/>
      <c r="AA75" s="18"/>
      <c r="AB75" s="18"/>
      <c r="AC75" s="18"/>
      <c r="AD75" s="18"/>
    </row>
    <row r="76">
      <c r="A76" s="144" t="s">
        <v>165</v>
      </c>
      <c r="B76" s="145"/>
      <c r="C76" s="146"/>
      <c r="D76" s="145"/>
      <c r="E76" s="145"/>
      <c r="F76" s="147"/>
      <c r="G76" s="148"/>
      <c r="H76" s="148"/>
      <c r="I76" s="149">
        <f>I74+I75</f>
        <v>-551475</v>
      </c>
      <c r="J76" s="147"/>
      <c r="K76" s="18"/>
      <c r="Q76" s="18"/>
      <c r="R76" s="18"/>
      <c r="S76" s="18"/>
      <c r="T76" s="18"/>
      <c r="U76" s="18"/>
      <c r="V76" s="18"/>
      <c r="W76" s="25" t="s">
        <v>166</v>
      </c>
      <c r="X76" s="18"/>
      <c r="Y76" s="18"/>
      <c r="Z76" s="18"/>
      <c r="AA76" s="18"/>
      <c r="AB76" s="18"/>
      <c r="AC76" s="18"/>
      <c r="AD76" s="18"/>
    </row>
    <row r="77">
      <c r="A77" s="150"/>
      <c r="B77" s="151"/>
      <c r="J77" s="18"/>
      <c r="K77" s="18"/>
      <c r="Q77" s="18"/>
      <c r="R77" s="18"/>
      <c r="S77" s="18"/>
      <c r="T77" s="18"/>
      <c r="U77" s="18"/>
      <c r="V77" s="18"/>
      <c r="W77" s="25" t="s">
        <v>167</v>
      </c>
      <c r="X77" s="18"/>
      <c r="Y77" s="18"/>
      <c r="Z77" s="18"/>
      <c r="AA77" s="18"/>
      <c r="AB77" s="18"/>
      <c r="AC77" s="18"/>
      <c r="AD77" s="18"/>
    </row>
    <row r="78">
      <c r="A78" s="18"/>
      <c r="B78" s="18"/>
      <c r="C78" s="18"/>
      <c r="D78" s="18"/>
      <c r="E78" s="18"/>
      <c r="F78" s="18"/>
      <c r="G78" s="18"/>
      <c r="H78" s="18"/>
      <c r="I78" s="18"/>
      <c r="J78" s="18"/>
      <c r="K78" s="18"/>
      <c r="Q78" s="18"/>
      <c r="R78" s="18"/>
      <c r="S78" s="18"/>
      <c r="T78" s="18"/>
      <c r="U78" s="18"/>
      <c r="V78" s="18"/>
      <c r="W78" s="25" t="s">
        <v>168</v>
      </c>
      <c r="X78" s="18"/>
      <c r="Y78" s="18"/>
      <c r="Z78" s="18"/>
      <c r="AA78" s="18"/>
      <c r="AB78" s="18"/>
      <c r="AC78" s="18"/>
      <c r="AD78" s="18"/>
    </row>
    <row r="79">
      <c r="A79" s="18"/>
      <c r="B79" s="18"/>
      <c r="C79" s="18"/>
      <c r="D79" s="18"/>
      <c r="E79" s="18"/>
      <c r="F79" s="18"/>
      <c r="G79" s="18"/>
      <c r="H79" s="18"/>
      <c r="I79" s="18"/>
      <c r="J79" s="18"/>
      <c r="K79" s="18"/>
      <c r="Q79" s="18"/>
      <c r="R79" s="18"/>
      <c r="S79" s="18"/>
      <c r="T79" s="18"/>
      <c r="U79" s="18"/>
      <c r="V79" s="18"/>
      <c r="W79" s="25" t="s">
        <v>169</v>
      </c>
      <c r="X79" s="18"/>
      <c r="Y79" s="18"/>
      <c r="Z79" s="18"/>
      <c r="AA79" s="18"/>
      <c r="AB79" s="18"/>
      <c r="AC79" s="18"/>
      <c r="AD79" s="18"/>
    </row>
    <row r="80">
      <c r="A80" s="18"/>
      <c r="B80" s="18"/>
      <c r="C80" s="18"/>
      <c r="D80" s="18"/>
      <c r="E80" s="18"/>
      <c r="F80" s="18"/>
      <c r="G80" s="18"/>
      <c r="H80" s="18"/>
      <c r="I80" s="18"/>
      <c r="J80" s="18"/>
      <c r="K80" s="18"/>
      <c r="Q80" s="18"/>
      <c r="R80" s="18"/>
      <c r="S80" s="18"/>
      <c r="T80" s="18"/>
      <c r="U80" s="18"/>
      <c r="V80" s="18"/>
      <c r="W80" s="25"/>
      <c r="X80" s="18"/>
      <c r="Y80" s="18"/>
      <c r="Z80" s="18"/>
      <c r="AA80" s="18"/>
      <c r="AB80" s="18"/>
      <c r="AC80" s="18"/>
      <c r="AD80" s="18"/>
    </row>
    <row r="81">
      <c r="A81" s="18"/>
      <c r="B81" s="18"/>
      <c r="C81" s="18"/>
      <c r="D81" s="18"/>
      <c r="E81" s="18"/>
      <c r="F81" s="18"/>
      <c r="G81" s="18"/>
      <c r="H81" s="18"/>
      <c r="I81" s="18"/>
      <c r="J81" s="18"/>
      <c r="K81" s="18"/>
      <c r="Q81" s="18"/>
      <c r="R81" s="18"/>
      <c r="S81" s="18"/>
      <c r="T81" s="18"/>
      <c r="U81" s="18"/>
      <c r="V81" s="18"/>
      <c r="W81" s="152" t="s">
        <v>170</v>
      </c>
      <c r="X81" s="18"/>
      <c r="Y81" s="18"/>
      <c r="Z81" s="18"/>
      <c r="AA81" s="18"/>
      <c r="AB81" s="18"/>
      <c r="AC81" s="18"/>
      <c r="AD81" s="18"/>
    </row>
    <row r="82">
      <c r="A82" s="18"/>
      <c r="B82" s="18"/>
      <c r="C82" s="18"/>
      <c r="D82" s="18"/>
      <c r="E82" s="18"/>
      <c r="F82" s="18"/>
      <c r="G82" s="18"/>
      <c r="H82" s="18"/>
      <c r="I82" s="18"/>
      <c r="J82" s="18"/>
      <c r="K82" s="18"/>
      <c r="Q82" s="18"/>
      <c r="R82" s="18"/>
      <c r="S82" s="18"/>
      <c r="T82" s="18"/>
      <c r="U82" s="18"/>
      <c r="V82" s="18"/>
      <c r="X82" s="18"/>
      <c r="Y82" s="18"/>
      <c r="Z82" s="18"/>
      <c r="AA82" s="18"/>
      <c r="AB82" s="18"/>
      <c r="AC82" s="18"/>
      <c r="AD82" s="18"/>
    </row>
    <row r="83">
      <c r="A83" s="18"/>
      <c r="B83" s="18"/>
      <c r="C83" s="18"/>
      <c r="D83" s="18"/>
      <c r="E83" s="18"/>
      <c r="F83" s="18"/>
      <c r="G83" s="18"/>
      <c r="H83" s="18"/>
      <c r="I83" s="18"/>
      <c r="J83" s="18"/>
      <c r="K83" s="18"/>
      <c r="Q83" s="18"/>
      <c r="R83" s="18"/>
      <c r="S83" s="18"/>
      <c r="T83" s="18"/>
      <c r="U83" s="18"/>
      <c r="V83" s="18"/>
      <c r="X83" s="18"/>
      <c r="Y83" s="18"/>
      <c r="Z83" s="18"/>
      <c r="AA83" s="18"/>
      <c r="AB83" s="18"/>
      <c r="AC83" s="18"/>
      <c r="AD83" s="18"/>
    </row>
    <row r="84">
      <c r="A84" s="18"/>
      <c r="B84" s="18"/>
      <c r="C84" s="18"/>
      <c r="D84" s="18"/>
      <c r="E84" s="18"/>
      <c r="F84" s="18"/>
      <c r="G84" s="18"/>
      <c r="H84" s="18"/>
      <c r="I84" s="18"/>
      <c r="J84" s="18"/>
      <c r="K84" s="18"/>
      <c r="L84" s="18"/>
      <c r="Q84" s="18"/>
      <c r="R84" s="18"/>
      <c r="S84" s="18"/>
      <c r="T84" s="18"/>
      <c r="U84" s="18"/>
      <c r="V84" s="18"/>
      <c r="X84" s="18"/>
      <c r="Y84" s="18"/>
      <c r="Z84" s="18"/>
      <c r="AA84" s="18"/>
      <c r="AB84" s="18"/>
      <c r="AC84" s="18"/>
      <c r="AD84" s="18"/>
    </row>
    <row r="85">
      <c r="A85" s="18"/>
      <c r="B85" s="18"/>
      <c r="C85" s="18"/>
      <c r="D85" s="18"/>
      <c r="E85" s="18"/>
      <c r="F85" s="18"/>
      <c r="G85" s="18"/>
      <c r="H85" s="18"/>
      <c r="I85" s="18"/>
      <c r="J85" s="18"/>
      <c r="K85" s="18"/>
      <c r="L85" s="18"/>
      <c r="O85" s="18"/>
      <c r="P85" s="18"/>
      <c r="Q85" s="18"/>
      <c r="R85" s="18"/>
      <c r="S85" s="18"/>
      <c r="T85" s="18"/>
      <c r="U85" s="18"/>
      <c r="V85" s="46"/>
      <c r="X85" s="18"/>
      <c r="Y85" s="18"/>
      <c r="Z85" s="18"/>
      <c r="AA85" s="18"/>
      <c r="AB85" s="18"/>
      <c r="AC85" s="18"/>
      <c r="AD85" s="18"/>
    </row>
    <row r="86">
      <c r="A86" s="18"/>
      <c r="B86" s="18"/>
      <c r="C86" s="18"/>
      <c r="D86" s="18"/>
      <c r="E86" s="18"/>
      <c r="F86" s="18"/>
      <c r="G86" s="18"/>
      <c r="H86" s="18"/>
      <c r="I86" s="18"/>
      <c r="J86" s="18"/>
      <c r="K86" s="18"/>
      <c r="L86" s="18"/>
      <c r="O86" s="18"/>
      <c r="P86" s="18"/>
      <c r="Q86" s="18"/>
      <c r="R86" s="18"/>
      <c r="S86" s="18"/>
      <c r="T86" s="18"/>
      <c r="U86" s="18"/>
      <c r="V86" s="18"/>
      <c r="W86" s="18"/>
      <c r="X86" s="18"/>
      <c r="Y86" s="18"/>
      <c r="Z86" s="18"/>
      <c r="AA86" s="18"/>
      <c r="AB86" s="18"/>
      <c r="AC86" s="18"/>
      <c r="AD86" s="18"/>
    </row>
    <row r="87">
      <c r="K87" s="18"/>
      <c r="L87" s="18"/>
      <c r="O87" s="18"/>
      <c r="P87" s="18"/>
      <c r="Q87" s="18"/>
      <c r="R87" s="18"/>
      <c r="S87" s="18"/>
      <c r="T87" s="18"/>
      <c r="U87" s="18"/>
      <c r="V87" s="18"/>
      <c r="W87" s="18"/>
      <c r="X87" s="18"/>
      <c r="Y87" s="18"/>
      <c r="Z87" s="18"/>
      <c r="AA87" s="18"/>
      <c r="AB87" s="18"/>
      <c r="AC87" s="18"/>
      <c r="AD87" s="18"/>
    </row>
    <row r="88">
      <c r="K88" s="18"/>
      <c r="L88" s="18"/>
      <c r="O88" s="18"/>
      <c r="P88" s="18"/>
      <c r="Q88" s="18"/>
      <c r="R88" s="18"/>
      <c r="S88" s="18"/>
      <c r="T88" s="18"/>
      <c r="U88" s="18"/>
      <c r="V88" s="18"/>
      <c r="W88" s="18"/>
      <c r="X88" s="18"/>
      <c r="Y88" s="18"/>
      <c r="Z88" s="18"/>
      <c r="AA88" s="18"/>
      <c r="AB88" s="18"/>
      <c r="AC88" s="18"/>
      <c r="AD88" s="18"/>
    </row>
    <row r="89">
      <c r="K89" s="18"/>
      <c r="L89" s="18"/>
      <c r="M89" s="18"/>
      <c r="N89" s="18"/>
      <c r="O89" s="18"/>
      <c r="P89" s="18"/>
      <c r="Q89" s="18"/>
      <c r="R89" s="18"/>
      <c r="S89" s="18"/>
      <c r="T89" s="18"/>
      <c r="U89" s="18"/>
      <c r="V89" s="18"/>
      <c r="W89" s="18"/>
      <c r="X89" s="18"/>
      <c r="Y89" s="18"/>
      <c r="Z89" s="18"/>
      <c r="AA89" s="18"/>
      <c r="AB89" s="18"/>
      <c r="AC89" s="18"/>
      <c r="AD89" s="18"/>
    </row>
    <row r="90">
      <c r="K90" s="18"/>
      <c r="L90" s="18"/>
      <c r="M90" s="18"/>
      <c r="N90" s="18"/>
      <c r="O90" s="18"/>
      <c r="P90" s="18"/>
      <c r="Q90" s="18"/>
      <c r="R90" s="18"/>
      <c r="S90" s="18"/>
      <c r="T90" s="18"/>
      <c r="U90" s="18"/>
      <c r="V90" s="18"/>
      <c r="W90" s="18"/>
      <c r="X90" s="18"/>
      <c r="Y90" s="18"/>
      <c r="Z90" s="18"/>
      <c r="AA90" s="18"/>
      <c r="AB90" s="18"/>
      <c r="AC90" s="18"/>
      <c r="AD90" s="18"/>
    </row>
    <row r="91">
      <c r="K91" s="18"/>
      <c r="L91" s="18"/>
      <c r="M91" s="18"/>
      <c r="N91" s="18"/>
      <c r="O91" s="18"/>
      <c r="P91" s="18"/>
      <c r="Q91" s="18"/>
      <c r="R91" s="18"/>
      <c r="S91" s="18"/>
      <c r="T91" s="18"/>
      <c r="U91" s="18"/>
      <c r="V91" s="18"/>
      <c r="W91" s="18"/>
      <c r="X91" s="18"/>
      <c r="Y91" s="18"/>
      <c r="Z91" s="18"/>
      <c r="AA91" s="18"/>
      <c r="AB91" s="18"/>
      <c r="AC91" s="18"/>
      <c r="AD91" s="18"/>
    </row>
    <row r="92">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row>
    <row r="93">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row>
    <row r="94">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row>
    <row r="9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c r="AC95" s="18"/>
      <c r="AD95" s="18"/>
    </row>
    <row r="96">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row>
    <row r="97">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row>
    <row r="98">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row>
    <row r="99">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c r="AC99" s="18"/>
      <c r="AD99" s="18"/>
    </row>
    <row r="100">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row>
    <row r="101">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row>
    <row r="102">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row>
    <row r="103">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row>
    <row r="104">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row>
    <row r="10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row>
    <row r="106">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row>
    <row r="107">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row>
    <row r="108">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row>
    <row r="109">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row>
    <row r="110">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row>
    <row r="111">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row>
    <row r="112">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row>
    <row r="113">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row>
    <row r="114">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row>
    <row r="11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row>
    <row r="116">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row>
    <row r="117">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row>
    <row r="118">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row>
    <row r="119">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row>
    <row r="120">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row>
    <row r="12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row>
    <row r="122">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row>
    <row r="123">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row>
    <row r="124">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row>
    <row r="1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row>
    <row r="126">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row>
    <row r="127">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row>
    <row r="128">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row>
    <row r="129">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row>
    <row r="130">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row>
    <row r="13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row>
    <row r="132">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row>
    <row r="133">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row>
    <row r="134">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row>
    <row r="13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row>
    <row r="136">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row>
    <row r="137">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row>
    <row r="138">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row>
    <row r="139">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row>
    <row r="140">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row>
    <row r="14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row>
    <row r="142">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c r="AC142" s="18"/>
      <c r="AD142" s="18"/>
    </row>
    <row r="143">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c r="AD143" s="18"/>
    </row>
    <row r="144">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c r="AD144" s="18"/>
    </row>
    <row r="14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row>
    <row r="146">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row>
    <row r="147">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c r="AC147" s="18"/>
      <c r="AD147" s="18"/>
    </row>
    <row r="148">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c r="AC148" s="18"/>
      <c r="AD148" s="18"/>
    </row>
    <row r="149">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c r="AC149" s="18"/>
      <c r="AD149" s="18"/>
    </row>
    <row r="150">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c r="AC150" s="18"/>
      <c r="AD150" s="18"/>
    </row>
    <row r="15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c r="AC151" s="18"/>
      <c r="AD151" s="18"/>
    </row>
    <row r="152">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c r="AC152" s="18"/>
      <c r="AD152" s="18"/>
    </row>
    <row r="153">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c r="AC153" s="18"/>
      <c r="AD153" s="18"/>
    </row>
    <row r="154">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c r="AC154" s="18"/>
      <c r="AD154" s="18"/>
    </row>
    <row r="15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c r="AC155" s="18"/>
      <c r="AD155" s="18"/>
    </row>
    <row r="156">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row>
    <row r="157">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c r="AC157" s="18"/>
      <c r="AD157" s="18"/>
    </row>
    <row r="158">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c r="AC158" s="18"/>
      <c r="AD158" s="18"/>
    </row>
    <row r="159">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c r="AC159" s="18"/>
      <c r="AD159" s="18"/>
    </row>
    <row r="160">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c r="AC160" s="18"/>
      <c r="AD160" s="18"/>
    </row>
    <row r="161">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c r="AC161" s="18"/>
      <c r="AD161" s="18"/>
    </row>
    <row r="162">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c r="AC162" s="18"/>
      <c r="AD162" s="18"/>
    </row>
    <row r="163">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c r="AD163" s="18"/>
    </row>
    <row r="164">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c r="AD164" s="18"/>
    </row>
    <row r="16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c r="AC165" s="18"/>
      <c r="AD165" s="18"/>
    </row>
    <row r="166">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row>
    <row r="167">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c r="AC167" s="18"/>
      <c r="AD167" s="18"/>
    </row>
    <row r="168">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c r="AC168" s="18"/>
      <c r="AD168" s="18"/>
    </row>
    <row r="169">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c r="AC169" s="18"/>
      <c r="AD169" s="18"/>
    </row>
    <row r="170">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c r="AC170" s="18"/>
      <c r="AD170" s="18"/>
    </row>
    <row r="171">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c r="AD171" s="18"/>
    </row>
    <row r="172">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c r="AC172" s="18"/>
      <c r="AD172" s="18"/>
    </row>
    <row r="173">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c r="AC173" s="18"/>
      <c r="AD173" s="18"/>
    </row>
    <row r="174">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c r="AC174" s="18"/>
      <c r="AD174" s="18"/>
    </row>
    <row r="17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c r="AC175" s="18"/>
      <c r="AD175" s="18"/>
    </row>
    <row r="176">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c r="AC176" s="18"/>
      <c r="AD176" s="18"/>
    </row>
    <row r="177">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c r="AC177" s="18"/>
      <c r="AD177" s="18"/>
    </row>
    <row r="178">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c r="AC178" s="18"/>
      <c r="AD178" s="18"/>
    </row>
    <row r="179">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c r="AC179" s="18"/>
      <c r="AD179" s="18"/>
    </row>
    <row r="180">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c r="AC180" s="18"/>
      <c r="AD180" s="18"/>
    </row>
    <row r="181">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c r="AC181" s="18"/>
      <c r="AD181" s="18"/>
    </row>
    <row r="182">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c r="AD182" s="18"/>
    </row>
    <row r="183">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c r="AC183" s="18"/>
      <c r="AD183" s="18"/>
    </row>
    <row r="184">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c r="AC184" s="18"/>
      <c r="AD184" s="18"/>
    </row>
    <row r="18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c r="AC185" s="18"/>
      <c r="AD185" s="18"/>
    </row>
    <row r="186">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row>
    <row r="187">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c r="AC187" s="18"/>
      <c r="AD187" s="18"/>
    </row>
    <row r="188">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c r="AC188" s="18"/>
      <c r="AD188" s="18"/>
    </row>
    <row r="189">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c r="AC189" s="18"/>
      <c r="AD189" s="18"/>
    </row>
    <row r="190">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c r="AC190" s="18"/>
      <c r="AD190" s="18"/>
    </row>
    <row r="191">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c r="AC191" s="18"/>
      <c r="AD191" s="18"/>
    </row>
    <row r="192">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c r="AC192" s="18"/>
      <c r="AD192" s="18"/>
    </row>
    <row r="193">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c r="AC193" s="18"/>
      <c r="AD193" s="18"/>
    </row>
    <row r="194">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c r="AC194" s="18"/>
      <c r="AD194" s="18"/>
    </row>
    <row r="19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c r="AC195" s="18"/>
      <c r="AD195" s="18"/>
    </row>
    <row r="196">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row>
    <row r="197">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c r="AC197" s="18"/>
      <c r="AD197" s="18"/>
    </row>
    <row r="198">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c r="AC198" s="18"/>
      <c r="AD198" s="18"/>
    </row>
    <row r="199">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c r="AC199" s="18"/>
      <c r="AD199" s="18"/>
    </row>
    <row r="200">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c r="AD200" s="18"/>
    </row>
    <row r="201">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c r="AC201" s="18"/>
      <c r="AD201" s="18"/>
    </row>
    <row r="202">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c r="AC202" s="18"/>
      <c r="AD202" s="18"/>
    </row>
    <row r="203">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c r="AC203" s="18"/>
      <c r="AD203" s="18"/>
    </row>
    <row r="204">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c r="AC204" s="18"/>
      <c r="AD204" s="18"/>
    </row>
    <row r="20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c r="AC205" s="18"/>
      <c r="AD205" s="18"/>
    </row>
    <row r="206">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c r="AC206" s="18"/>
      <c r="AD206" s="18"/>
    </row>
    <row r="207">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c r="AC207" s="18"/>
      <c r="AD207" s="18"/>
    </row>
    <row r="208">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c r="AC208" s="18"/>
      <c r="AD208" s="18"/>
    </row>
    <row r="209">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c r="AC209" s="18"/>
      <c r="AD209" s="18"/>
    </row>
    <row r="210">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c r="AC210" s="18"/>
      <c r="AD210" s="18"/>
    </row>
    <row r="211">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c r="AC211" s="18"/>
      <c r="AD211" s="18"/>
    </row>
    <row r="212">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c r="AC212" s="18"/>
      <c r="AD212" s="18"/>
    </row>
    <row r="213">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c r="AC213" s="18"/>
      <c r="AD213" s="18"/>
    </row>
    <row r="214">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c r="AC214" s="18"/>
      <c r="AD214" s="18"/>
    </row>
    <row r="21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c r="AC215" s="18"/>
      <c r="AD215" s="18"/>
    </row>
    <row r="216">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row>
    <row r="217">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c r="AC217" s="18"/>
      <c r="AD217" s="18"/>
    </row>
    <row r="218">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c r="AC218" s="18"/>
      <c r="AD218" s="18"/>
    </row>
    <row r="219">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c r="AC219" s="18"/>
      <c r="AD219" s="18"/>
    </row>
    <row r="220">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c r="AC220" s="18"/>
      <c r="AD220" s="18"/>
    </row>
    <row r="221">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c r="AC221" s="18"/>
      <c r="AD221" s="18"/>
    </row>
    <row r="222">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c r="AC222" s="18"/>
      <c r="AD222" s="18"/>
    </row>
    <row r="223">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c r="AC223" s="18"/>
      <c r="AD223" s="18"/>
    </row>
    <row r="224">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c r="AC224" s="18"/>
      <c r="AD224" s="18"/>
    </row>
    <row r="2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c r="AC225" s="18"/>
      <c r="AD225" s="18"/>
    </row>
    <row r="226">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row>
    <row r="227">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c r="AC227" s="18"/>
      <c r="AD227" s="18"/>
    </row>
    <row r="228">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c r="AC228" s="18"/>
      <c r="AD228" s="18"/>
    </row>
    <row r="229">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c r="AC229" s="18"/>
      <c r="AD229" s="18"/>
    </row>
    <row r="230">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c r="AC230" s="18"/>
      <c r="AD230" s="18"/>
    </row>
    <row r="23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c r="AC231" s="18"/>
      <c r="AD231" s="18"/>
    </row>
    <row r="232">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c r="AC232" s="18"/>
      <c r="AD232" s="18"/>
    </row>
    <row r="233">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c r="AC233" s="18"/>
      <c r="AD233" s="18"/>
    </row>
    <row r="234">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c r="AC234" s="18"/>
      <c r="AD234" s="18"/>
    </row>
    <row r="23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c r="AC235" s="18"/>
      <c r="AD235" s="18"/>
    </row>
    <row r="236">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c r="AC236" s="18"/>
      <c r="AD236" s="18"/>
    </row>
    <row r="237">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c r="AC237" s="18"/>
      <c r="AD237" s="18"/>
    </row>
    <row r="238">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c r="AC238" s="18"/>
      <c r="AD238" s="18"/>
    </row>
    <row r="239">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c r="AC239" s="18"/>
      <c r="AD239" s="18"/>
    </row>
    <row r="240">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c r="AC240" s="18"/>
      <c r="AD240" s="18"/>
    </row>
    <row r="24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c r="AC241" s="18"/>
      <c r="AD241" s="18"/>
    </row>
    <row r="242">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c r="AC242" s="18"/>
      <c r="AD242" s="18"/>
    </row>
    <row r="243">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c r="AC243" s="18"/>
      <c r="AD243" s="18"/>
    </row>
    <row r="244">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c r="AC244" s="18"/>
      <c r="AD244" s="18"/>
    </row>
    <row r="24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c r="AC245" s="18"/>
      <c r="AD245" s="18"/>
    </row>
    <row r="246">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c r="AC246" s="18"/>
      <c r="AD246" s="18"/>
    </row>
    <row r="247">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c r="AC247" s="18"/>
      <c r="AD247" s="18"/>
    </row>
    <row r="248">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c r="AC248" s="18"/>
      <c r="AD248" s="18"/>
    </row>
    <row r="249">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c r="AC249" s="18"/>
      <c r="AD249" s="18"/>
    </row>
    <row r="250">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c r="AC250" s="18"/>
      <c r="AD250" s="18"/>
    </row>
    <row r="25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c r="AC251" s="18"/>
      <c r="AD251" s="18"/>
    </row>
    <row r="252">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c r="AC252" s="18"/>
      <c r="AD252" s="18"/>
    </row>
    <row r="253">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c r="AC253" s="18"/>
      <c r="AD253" s="18"/>
    </row>
    <row r="254">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c r="AC254" s="18"/>
      <c r="AD254" s="18"/>
    </row>
    <row r="25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c r="AC255" s="18"/>
      <c r="AD255" s="18"/>
    </row>
    <row r="256">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row>
    <row r="257">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c r="AC257" s="18"/>
      <c r="AD257" s="18"/>
    </row>
    <row r="258">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c r="AC258" s="18"/>
      <c r="AD258" s="18"/>
    </row>
    <row r="259">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c r="AC259" s="18"/>
      <c r="AD259" s="18"/>
    </row>
    <row r="260">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c r="AC260" s="18"/>
      <c r="AD260" s="18"/>
    </row>
    <row r="26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c r="AC261" s="18"/>
      <c r="AD261" s="18"/>
    </row>
    <row r="262">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c r="AC262" s="18"/>
      <c r="AD262" s="18"/>
    </row>
    <row r="263">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c r="AC263" s="18"/>
      <c r="AD263" s="18"/>
    </row>
    <row r="264">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c r="AC264" s="18"/>
      <c r="AD264" s="18"/>
    </row>
    <row r="26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c r="AC265" s="18"/>
      <c r="AD265" s="18"/>
    </row>
    <row r="266">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row>
    <row r="267">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c r="AC267" s="18"/>
      <c r="AD267" s="18"/>
    </row>
    <row r="268">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c r="AC268" s="18"/>
      <c r="AD268" s="18"/>
    </row>
    <row r="269">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c r="AC269" s="18"/>
      <c r="AD269" s="18"/>
    </row>
    <row r="270">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c r="AC270" s="18"/>
      <c r="AD270" s="18"/>
    </row>
    <row r="27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c r="AC271" s="18"/>
      <c r="AD271" s="18"/>
    </row>
    <row r="272">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c r="AC272" s="18"/>
      <c r="AD272" s="18"/>
    </row>
    <row r="273">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c r="AC273" s="18"/>
      <c r="AD273" s="18"/>
    </row>
    <row r="274">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c r="AC274" s="18"/>
      <c r="AD274" s="18"/>
    </row>
    <row r="27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c r="AC275" s="18"/>
      <c r="AD275" s="18"/>
    </row>
    <row r="276">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c r="AC276" s="18"/>
      <c r="AD276" s="18"/>
    </row>
    <row r="277">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c r="AB277" s="18"/>
      <c r="AC277" s="18"/>
      <c r="AD277" s="18"/>
    </row>
    <row r="278">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c r="AB278" s="18"/>
      <c r="AC278" s="18"/>
      <c r="AD278" s="18"/>
    </row>
    <row r="279">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c r="AB279" s="18"/>
      <c r="AC279" s="18"/>
      <c r="AD279" s="18"/>
    </row>
    <row r="280">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c r="AB280" s="18"/>
      <c r="AC280" s="18"/>
      <c r="AD280" s="18"/>
    </row>
    <row r="28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c r="AB281" s="18"/>
      <c r="AC281" s="18"/>
      <c r="AD281" s="18"/>
    </row>
    <row r="282">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c r="AB282" s="18"/>
      <c r="AC282" s="18"/>
      <c r="AD282" s="18"/>
    </row>
    <row r="283">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c r="AC283" s="18"/>
      <c r="AD283" s="18"/>
    </row>
    <row r="284">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c r="AC284" s="18"/>
      <c r="AD284" s="18"/>
    </row>
    <row r="28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c r="AC285" s="18"/>
      <c r="AD285" s="18"/>
    </row>
    <row r="286">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c r="AC286" s="18"/>
      <c r="AD286" s="18"/>
    </row>
    <row r="287">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c r="AC287" s="18"/>
      <c r="AD287" s="18"/>
    </row>
    <row r="288">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c r="AC288" s="18"/>
      <c r="AD288" s="18"/>
    </row>
    <row r="289">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c r="AC289" s="18"/>
      <c r="AD289" s="18"/>
    </row>
    <row r="290">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c r="AC290" s="18"/>
      <c r="AD290" s="18"/>
    </row>
    <row r="29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c r="AC291" s="18"/>
      <c r="AD291" s="18"/>
    </row>
    <row r="292">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c r="AC292" s="18"/>
      <c r="AD292" s="18"/>
    </row>
    <row r="293">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c r="AB293" s="18"/>
      <c r="AC293" s="18"/>
      <c r="AD293" s="18"/>
    </row>
    <row r="294">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c r="AB294" s="18"/>
      <c r="AC294" s="18"/>
      <c r="AD294" s="18"/>
    </row>
    <row r="29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c r="AB295" s="18"/>
      <c r="AC295" s="18"/>
      <c r="AD295" s="18"/>
    </row>
    <row r="296">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c r="AC296" s="18"/>
      <c r="AD296" s="18"/>
    </row>
    <row r="297">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c r="AB297" s="18"/>
      <c r="AC297" s="18"/>
      <c r="AD297" s="18"/>
    </row>
    <row r="298">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c r="AB298" s="18"/>
      <c r="AC298" s="18"/>
      <c r="AD298" s="18"/>
    </row>
    <row r="299">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c r="AB299" s="18"/>
      <c r="AC299" s="18"/>
      <c r="AD299" s="18"/>
    </row>
    <row r="300">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c r="AC300" s="18"/>
      <c r="AD300" s="18"/>
    </row>
    <row r="30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c r="AB301" s="18"/>
      <c r="AC301" s="18"/>
      <c r="AD301" s="18"/>
    </row>
    <row r="302">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c r="AB302" s="18"/>
      <c r="AC302" s="18"/>
      <c r="AD302" s="18"/>
    </row>
    <row r="303">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c r="AC303" s="18"/>
      <c r="AD303" s="18"/>
    </row>
    <row r="304">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row>
    <row r="30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c r="AC305" s="18"/>
      <c r="AD305" s="18"/>
    </row>
    <row r="306">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c r="AC306" s="18"/>
      <c r="AD306" s="18"/>
    </row>
    <row r="307">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c r="AB307" s="18"/>
      <c r="AC307" s="18"/>
      <c r="AD307" s="18"/>
    </row>
    <row r="308">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c r="AB308" s="18"/>
      <c r="AC308" s="18"/>
      <c r="AD308" s="18"/>
    </row>
    <row r="309">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c r="AB309" s="18"/>
      <c r="AC309" s="18"/>
      <c r="AD309" s="18"/>
    </row>
    <row r="310">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c r="AB310" s="18"/>
      <c r="AC310" s="18"/>
      <c r="AD310" s="18"/>
    </row>
    <row r="31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c r="AB311" s="18"/>
      <c r="AC311" s="18"/>
      <c r="AD311" s="18"/>
    </row>
    <row r="312">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c r="AB312" s="18"/>
      <c r="AC312" s="18"/>
      <c r="AD312" s="18"/>
    </row>
    <row r="313">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c r="AB313" s="18"/>
      <c r="AC313" s="18"/>
      <c r="AD313" s="18"/>
    </row>
    <row r="314">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c r="AB314" s="18"/>
      <c r="AC314" s="18"/>
      <c r="AD314" s="18"/>
    </row>
    <row r="31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c r="AB315" s="18"/>
      <c r="AC315" s="18"/>
      <c r="AD315" s="18"/>
    </row>
    <row r="316">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c r="AC316" s="18"/>
      <c r="AD316" s="18"/>
    </row>
    <row r="317">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c r="AB317" s="18"/>
      <c r="AC317" s="18"/>
      <c r="AD317" s="18"/>
    </row>
    <row r="318">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c r="AB318" s="18"/>
      <c r="AC318" s="18"/>
      <c r="AD318" s="18"/>
    </row>
    <row r="319">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c r="AC319" s="18"/>
      <c r="AD319" s="18"/>
    </row>
    <row r="320">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c r="AB320" s="18"/>
      <c r="AC320" s="18"/>
      <c r="AD320" s="18"/>
    </row>
    <row r="32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c r="AB321" s="18"/>
      <c r="AC321" s="18"/>
      <c r="AD321" s="18"/>
    </row>
    <row r="322">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c r="AB322" s="18"/>
      <c r="AC322" s="18"/>
      <c r="AD322" s="18"/>
    </row>
    <row r="323">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c r="AB323" s="18"/>
      <c r="AC323" s="18"/>
      <c r="AD323" s="18"/>
    </row>
    <row r="324">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c r="AC324" s="18"/>
      <c r="AD324" s="18"/>
    </row>
    <row r="3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c r="AC325" s="18"/>
      <c r="AD325" s="18"/>
    </row>
    <row r="326">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c r="AC326" s="18"/>
      <c r="AD326" s="18"/>
    </row>
    <row r="327">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c r="AB327" s="18"/>
      <c r="AC327" s="18"/>
      <c r="AD327" s="18"/>
    </row>
    <row r="328">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c r="AB328" s="18"/>
      <c r="AC328" s="18"/>
      <c r="AD328" s="18"/>
    </row>
    <row r="329">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c r="AB329" s="18"/>
      <c r="AC329" s="18"/>
      <c r="AD329" s="18"/>
    </row>
    <row r="330">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c r="AB330" s="18"/>
      <c r="AC330" s="18"/>
      <c r="AD330" s="18"/>
    </row>
    <row r="33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c r="AB331" s="18"/>
      <c r="AC331" s="18"/>
      <c r="AD331" s="18"/>
    </row>
    <row r="332">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c r="AB332" s="18"/>
      <c r="AC332" s="18"/>
      <c r="AD332" s="18"/>
    </row>
    <row r="333">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c r="AB333" s="18"/>
      <c r="AC333" s="18"/>
      <c r="AD333" s="18"/>
    </row>
    <row r="334">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c r="AB334" s="18"/>
      <c r="AC334" s="18"/>
      <c r="AD334" s="18"/>
    </row>
    <row r="33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c r="AB335" s="18"/>
      <c r="AC335" s="18"/>
      <c r="AD335" s="18"/>
    </row>
    <row r="336">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c r="AC336" s="18"/>
      <c r="AD336" s="18"/>
    </row>
    <row r="337">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c r="AA337" s="18"/>
      <c r="AB337" s="18"/>
      <c r="AC337" s="18"/>
      <c r="AD337" s="18"/>
    </row>
    <row r="338">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c r="AA338" s="18"/>
      <c r="AB338" s="18"/>
      <c r="AC338" s="18"/>
      <c r="AD338" s="18"/>
    </row>
    <row r="339">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c r="AA339" s="18"/>
      <c r="AB339" s="18"/>
      <c r="AC339" s="18"/>
      <c r="AD339" s="18"/>
    </row>
    <row r="340">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c r="AA340" s="18"/>
      <c r="AB340" s="18"/>
      <c r="AC340" s="18"/>
      <c r="AD340" s="18"/>
    </row>
    <row r="34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c r="AB341" s="18"/>
      <c r="AC341" s="18"/>
      <c r="AD341" s="18"/>
    </row>
    <row r="342">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c r="AA342" s="18"/>
      <c r="AB342" s="18"/>
      <c r="AC342" s="18"/>
      <c r="AD342" s="18"/>
    </row>
    <row r="343">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c r="AA343" s="18"/>
      <c r="AB343" s="18"/>
      <c r="AC343" s="18"/>
      <c r="AD343" s="18"/>
    </row>
    <row r="344">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c r="AA344" s="18"/>
      <c r="AB344" s="18"/>
      <c r="AC344" s="18"/>
      <c r="AD344" s="18"/>
    </row>
    <row r="34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c r="AA345" s="18"/>
      <c r="AB345" s="18"/>
      <c r="AC345" s="18"/>
      <c r="AD345" s="18"/>
    </row>
    <row r="346">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c r="AC346" s="18"/>
      <c r="AD346" s="18"/>
    </row>
    <row r="347">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c r="AA347" s="18"/>
      <c r="AB347" s="18"/>
      <c r="AC347" s="18"/>
      <c r="AD347" s="18"/>
    </row>
    <row r="348">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c r="AB348" s="18"/>
      <c r="AC348" s="18"/>
      <c r="AD348" s="18"/>
    </row>
    <row r="349">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c r="AA349" s="18"/>
      <c r="AB349" s="18"/>
      <c r="AC349" s="18"/>
      <c r="AD349" s="18"/>
    </row>
    <row r="350">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c r="AB350" s="18"/>
      <c r="AC350" s="18"/>
      <c r="AD350" s="18"/>
    </row>
    <row r="35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c r="AA351" s="18"/>
      <c r="AB351" s="18"/>
      <c r="AC351" s="18"/>
      <c r="AD351" s="18"/>
    </row>
    <row r="352">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c r="AB352" s="18"/>
      <c r="AC352" s="18"/>
      <c r="AD352" s="18"/>
    </row>
    <row r="353">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c r="AA353" s="18"/>
      <c r="AB353" s="18"/>
      <c r="AC353" s="18"/>
      <c r="AD353" s="18"/>
    </row>
    <row r="354">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c r="AB354" s="18"/>
      <c r="AC354" s="18"/>
      <c r="AD354" s="18"/>
    </row>
    <row r="35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c r="AA355" s="18"/>
      <c r="AB355" s="18"/>
      <c r="AC355" s="18"/>
      <c r="AD355" s="18"/>
    </row>
    <row r="356">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c r="AC356" s="18"/>
      <c r="AD356" s="18"/>
    </row>
    <row r="357">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c r="AA357" s="18"/>
      <c r="AB357" s="18"/>
      <c r="AC357" s="18"/>
      <c r="AD357" s="18"/>
    </row>
    <row r="358">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c r="AB358" s="18"/>
      <c r="AC358" s="18"/>
      <c r="AD358" s="18"/>
    </row>
    <row r="359">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c r="AA359" s="18"/>
      <c r="AB359" s="18"/>
      <c r="AC359" s="18"/>
      <c r="AD359" s="18"/>
    </row>
    <row r="360">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c r="AA360" s="18"/>
      <c r="AB360" s="18"/>
      <c r="AC360" s="18"/>
      <c r="AD360" s="18"/>
    </row>
    <row r="36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c r="AA361" s="18"/>
      <c r="AB361" s="18"/>
      <c r="AC361" s="18"/>
      <c r="AD361" s="18"/>
    </row>
    <row r="362">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c r="AA362" s="18"/>
      <c r="AB362" s="18"/>
      <c r="AC362" s="18"/>
      <c r="AD362" s="18"/>
    </row>
    <row r="363">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c r="AA363" s="18"/>
      <c r="AB363" s="18"/>
      <c r="AC363" s="18"/>
      <c r="AD363" s="18"/>
    </row>
    <row r="364">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c r="AA364" s="18"/>
      <c r="AB364" s="18"/>
      <c r="AC364" s="18"/>
      <c r="AD364" s="18"/>
    </row>
    <row r="365">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c r="AA365" s="18"/>
      <c r="AB365" s="18"/>
      <c r="AC365" s="18"/>
      <c r="AD365" s="18"/>
    </row>
    <row r="366">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c r="AA366" s="18"/>
      <c r="AB366" s="18"/>
      <c r="AC366" s="18"/>
      <c r="AD366" s="18"/>
    </row>
    <row r="367">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c r="AA367" s="18"/>
      <c r="AB367" s="18"/>
      <c r="AC367" s="18"/>
      <c r="AD367" s="18"/>
    </row>
    <row r="368">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c r="AA368" s="18"/>
      <c r="AB368" s="18"/>
      <c r="AC368" s="18"/>
      <c r="AD368" s="18"/>
    </row>
    <row r="369">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c r="AA369" s="18"/>
      <c r="AB369" s="18"/>
      <c r="AC369" s="18"/>
      <c r="AD369" s="18"/>
    </row>
    <row r="370">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c r="AA370" s="18"/>
      <c r="AB370" s="18"/>
      <c r="AC370" s="18"/>
      <c r="AD370" s="18"/>
    </row>
    <row r="37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c r="AA371" s="18"/>
      <c r="AB371" s="18"/>
      <c r="AC371" s="18"/>
      <c r="AD371" s="18"/>
    </row>
    <row r="372">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c r="AA372" s="18"/>
      <c r="AB372" s="18"/>
      <c r="AC372" s="18"/>
      <c r="AD372" s="18"/>
    </row>
    <row r="373">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c r="AA373" s="18"/>
      <c r="AB373" s="18"/>
      <c r="AC373" s="18"/>
      <c r="AD373" s="18"/>
    </row>
    <row r="374">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c r="AA374" s="18"/>
      <c r="AB374" s="18"/>
      <c r="AC374" s="18"/>
      <c r="AD374" s="18"/>
    </row>
    <row r="375">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c r="AA375" s="18"/>
      <c r="AB375" s="18"/>
      <c r="AC375" s="18"/>
      <c r="AD375" s="18"/>
    </row>
    <row r="376">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c r="AB376" s="18"/>
      <c r="AC376" s="18"/>
      <c r="AD376" s="18"/>
    </row>
    <row r="377">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c r="AA377" s="18"/>
      <c r="AB377" s="18"/>
      <c r="AC377" s="18"/>
      <c r="AD377" s="18"/>
    </row>
    <row r="378">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c r="AA378" s="18"/>
      <c r="AB378" s="18"/>
      <c r="AC378" s="18"/>
      <c r="AD378" s="18"/>
    </row>
    <row r="379">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c r="AA379" s="18"/>
      <c r="AB379" s="18"/>
      <c r="AC379" s="18"/>
      <c r="AD379" s="18"/>
    </row>
    <row r="380">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c r="AA380" s="18"/>
      <c r="AB380" s="18"/>
      <c r="AC380" s="18"/>
      <c r="AD380" s="18"/>
    </row>
    <row r="38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c r="AA381" s="18"/>
      <c r="AB381" s="18"/>
      <c r="AC381" s="18"/>
      <c r="AD381" s="18"/>
    </row>
    <row r="382">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c r="AA382" s="18"/>
      <c r="AB382" s="18"/>
      <c r="AC382" s="18"/>
      <c r="AD382" s="18"/>
    </row>
    <row r="383">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c r="AA383" s="18"/>
      <c r="AB383" s="18"/>
      <c r="AC383" s="18"/>
      <c r="AD383" s="18"/>
    </row>
    <row r="384">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c r="AA384" s="18"/>
      <c r="AB384" s="18"/>
      <c r="AC384" s="18"/>
      <c r="AD384" s="18"/>
    </row>
    <row r="385">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c r="AA385" s="18"/>
      <c r="AB385" s="18"/>
      <c r="AC385" s="18"/>
      <c r="AD385" s="18"/>
    </row>
    <row r="386">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c r="AA386" s="18"/>
      <c r="AB386" s="18"/>
      <c r="AC386" s="18"/>
      <c r="AD386" s="18"/>
    </row>
    <row r="387">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c r="AA387" s="18"/>
      <c r="AB387" s="18"/>
      <c r="AC387" s="18"/>
      <c r="AD387" s="18"/>
    </row>
    <row r="388">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c r="AA388" s="18"/>
      <c r="AB388" s="18"/>
      <c r="AC388" s="18"/>
      <c r="AD388" s="18"/>
    </row>
    <row r="389">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c r="AA389" s="18"/>
      <c r="AB389" s="18"/>
      <c r="AC389" s="18"/>
      <c r="AD389" s="18"/>
    </row>
    <row r="390">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c r="AA390" s="18"/>
      <c r="AB390" s="18"/>
      <c r="AC390" s="18"/>
      <c r="AD390" s="18"/>
    </row>
    <row r="39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c r="AA391" s="18"/>
      <c r="AB391" s="18"/>
      <c r="AC391" s="18"/>
      <c r="AD391" s="18"/>
    </row>
    <row r="392">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c r="AA392" s="18"/>
      <c r="AB392" s="18"/>
      <c r="AC392" s="18"/>
      <c r="AD392" s="18"/>
    </row>
    <row r="393">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c r="AA393" s="18"/>
      <c r="AB393" s="18"/>
      <c r="AC393" s="18"/>
      <c r="AD393" s="18"/>
    </row>
    <row r="394">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c r="AA394" s="18"/>
      <c r="AB394" s="18"/>
      <c r="AC394" s="18"/>
      <c r="AD394" s="18"/>
    </row>
    <row r="395">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c r="AA395" s="18"/>
      <c r="AB395" s="18"/>
      <c r="AC395" s="18"/>
      <c r="AD395" s="18"/>
    </row>
    <row r="396">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c r="AA396" s="18"/>
      <c r="AB396" s="18"/>
      <c r="AC396" s="18"/>
      <c r="AD396" s="18"/>
    </row>
    <row r="397">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c r="AA397" s="18"/>
      <c r="AB397" s="18"/>
      <c r="AC397" s="18"/>
      <c r="AD397" s="18"/>
    </row>
    <row r="398">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c r="AA398" s="18"/>
      <c r="AB398" s="18"/>
      <c r="AC398" s="18"/>
      <c r="AD398" s="18"/>
    </row>
    <row r="399">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c r="AA399" s="18"/>
      <c r="AB399" s="18"/>
      <c r="AC399" s="18"/>
      <c r="AD399" s="18"/>
    </row>
    <row r="400">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c r="AA400" s="18"/>
      <c r="AB400" s="18"/>
      <c r="AC400" s="18"/>
      <c r="AD400" s="18"/>
    </row>
    <row r="40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c r="AA401" s="18"/>
      <c r="AB401" s="18"/>
      <c r="AC401" s="18"/>
      <c r="AD401" s="18"/>
    </row>
    <row r="402">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c r="AA402" s="18"/>
      <c r="AB402" s="18"/>
      <c r="AC402" s="18"/>
      <c r="AD402" s="18"/>
    </row>
    <row r="403">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c r="AA403" s="18"/>
      <c r="AB403" s="18"/>
      <c r="AC403" s="18"/>
      <c r="AD403" s="18"/>
    </row>
    <row r="404">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c r="AA404" s="18"/>
      <c r="AB404" s="18"/>
      <c r="AC404" s="18"/>
      <c r="AD404" s="18"/>
    </row>
    <row r="405">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c r="AA405" s="18"/>
      <c r="AB405" s="18"/>
      <c r="AC405" s="18"/>
      <c r="AD405" s="18"/>
    </row>
    <row r="406">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c r="AA406" s="18"/>
      <c r="AB406" s="18"/>
      <c r="AC406" s="18"/>
      <c r="AD406" s="18"/>
    </row>
    <row r="407">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c r="AA407" s="18"/>
      <c r="AB407" s="18"/>
      <c r="AC407" s="18"/>
      <c r="AD407" s="18"/>
    </row>
    <row r="408">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c r="AB408" s="18"/>
      <c r="AC408" s="18"/>
      <c r="AD408" s="18"/>
    </row>
    <row r="409">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c r="AA409" s="18"/>
      <c r="AB409" s="18"/>
      <c r="AC409" s="18"/>
      <c r="AD409" s="18"/>
    </row>
    <row r="410">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c r="AA410" s="18"/>
      <c r="AB410" s="18"/>
      <c r="AC410" s="18"/>
      <c r="AD410" s="18"/>
    </row>
    <row r="41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c r="AA411" s="18"/>
      <c r="AB411" s="18"/>
      <c r="AC411" s="18"/>
      <c r="AD411" s="18"/>
    </row>
    <row r="412">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c r="AA412" s="18"/>
      <c r="AB412" s="18"/>
      <c r="AC412" s="18"/>
      <c r="AD412" s="18"/>
    </row>
    <row r="413">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c r="AA413" s="18"/>
      <c r="AB413" s="18"/>
      <c r="AC413" s="18"/>
      <c r="AD413" s="18"/>
    </row>
    <row r="414">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c r="AA414" s="18"/>
      <c r="AB414" s="18"/>
      <c r="AC414" s="18"/>
      <c r="AD414" s="18"/>
    </row>
    <row r="415">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c r="AA415" s="18"/>
      <c r="AB415" s="18"/>
      <c r="AC415" s="18"/>
      <c r="AD415" s="18"/>
    </row>
    <row r="416">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c r="AA416" s="18"/>
      <c r="AB416" s="18"/>
      <c r="AC416" s="18"/>
      <c r="AD416" s="18"/>
    </row>
    <row r="417">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c r="AA417" s="18"/>
      <c r="AB417" s="18"/>
      <c r="AC417" s="18"/>
      <c r="AD417" s="18"/>
    </row>
    <row r="418">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c r="AA418" s="18"/>
      <c r="AB418" s="18"/>
      <c r="AC418" s="18"/>
      <c r="AD418" s="18"/>
    </row>
    <row r="419">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c r="AA419" s="18"/>
      <c r="AB419" s="18"/>
      <c r="AC419" s="18"/>
      <c r="AD419" s="18"/>
    </row>
    <row r="420">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c r="AA420" s="18"/>
      <c r="AB420" s="18"/>
      <c r="AC420" s="18"/>
      <c r="AD420" s="18"/>
    </row>
    <row r="42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c r="AA421" s="18"/>
      <c r="AB421" s="18"/>
      <c r="AC421" s="18"/>
      <c r="AD421" s="18"/>
    </row>
    <row r="422">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c r="AA422" s="18"/>
      <c r="AB422" s="18"/>
      <c r="AC422" s="18"/>
      <c r="AD422" s="18"/>
    </row>
    <row r="423">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c r="AA423" s="18"/>
      <c r="AB423" s="18"/>
      <c r="AC423" s="18"/>
      <c r="AD423" s="18"/>
    </row>
    <row r="424">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c r="AA424" s="18"/>
      <c r="AB424" s="18"/>
      <c r="AC424" s="18"/>
      <c r="AD424" s="18"/>
    </row>
    <row r="425">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c r="AA425" s="18"/>
      <c r="AB425" s="18"/>
      <c r="AC425" s="18"/>
      <c r="AD425" s="18"/>
    </row>
    <row r="426">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c r="AA426" s="18"/>
      <c r="AB426" s="18"/>
      <c r="AC426" s="18"/>
      <c r="AD426" s="18"/>
    </row>
    <row r="427">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c r="AA427" s="18"/>
      <c r="AB427" s="18"/>
      <c r="AC427" s="18"/>
      <c r="AD427" s="18"/>
    </row>
    <row r="428">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c r="AA428" s="18"/>
      <c r="AB428" s="18"/>
      <c r="AC428" s="18"/>
      <c r="AD428" s="18"/>
    </row>
    <row r="429">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c r="AA429" s="18"/>
      <c r="AB429" s="18"/>
      <c r="AC429" s="18"/>
      <c r="AD429" s="18"/>
    </row>
    <row r="430">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c r="AA430" s="18"/>
      <c r="AB430" s="18"/>
      <c r="AC430" s="18"/>
      <c r="AD430" s="18"/>
    </row>
    <row r="43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c r="AA431" s="18"/>
      <c r="AB431" s="18"/>
      <c r="AC431" s="18"/>
      <c r="AD431" s="18"/>
    </row>
    <row r="432">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c r="AA432" s="18"/>
      <c r="AB432" s="18"/>
      <c r="AC432" s="18"/>
      <c r="AD432" s="18"/>
    </row>
    <row r="433">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c r="AA433" s="18"/>
      <c r="AB433" s="18"/>
      <c r="AC433" s="18"/>
      <c r="AD433" s="18"/>
    </row>
    <row r="434">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c r="AA434" s="18"/>
      <c r="AB434" s="18"/>
      <c r="AC434" s="18"/>
      <c r="AD434" s="18"/>
    </row>
    <row r="435">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c r="AA435" s="18"/>
      <c r="AB435" s="18"/>
      <c r="AC435" s="18"/>
      <c r="AD435" s="18"/>
    </row>
    <row r="436">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c r="AA436" s="18"/>
      <c r="AB436" s="18"/>
      <c r="AC436" s="18"/>
      <c r="AD436" s="18"/>
    </row>
    <row r="437">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c r="AA437" s="18"/>
      <c r="AB437" s="18"/>
      <c r="AC437" s="18"/>
      <c r="AD437" s="18"/>
    </row>
    <row r="438">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c r="AA438" s="18"/>
      <c r="AB438" s="18"/>
      <c r="AC438" s="18"/>
      <c r="AD438" s="18"/>
    </row>
    <row r="439">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c r="AA439" s="18"/>
      <c r="AB439" s="18"/>
      <c r="AC439" s="18"/>
      <c r="AD439" s="18"/>
    </row>
    <row r="440">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c r="AA440" s="18"/>
      <c r="AB440" s="18"/>
      <c r="AC440" s="18"/>
      <c r="AD440" s="18"/>
    </row>
    <row r="44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c r="AA441" s="18"/>
      <c r="AB441" s="18"/>
      <c r="AC441" s="18"/>
      <c r="AD441" s="18"/>
    </row>
    <row r="442">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c r="AA442" s="18"/>
      <c r="AB442" s="18"/>
      <c r="AC442" s="18"/>
      <c r="AD442" s="18"/>
    </row>
    <row r="443">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c r="AA443" s="18"/>
      <c r="AB443" s="18"/>
      <c r="AC443" s="18"/>
      <c r="AD443" s="18"/>
    </row>
    <row r="444">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c r="AA444" s="18"/>
      <c r="AB444" s="18"/>
      <c r="AC444" s="18"/>
      <c r="AD444" s="18"/>
    </row>
    <row r="445">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c r="AA445" s="18"/>
      <c r="AB445" s="18"/>
      <c r="AC445" s="18"/>
      <c r="AD445" s="18"/>
    </row>
    <row r="446">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c r="AA446" s="18"/>
      <c r="AB446" s="18"/>
      <c r="AC446" s="18"/>
      <c r="AD446" s="18"/>
    </row>
    <row r="447">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c r="AA447" s="18"/>
      <c r="AB447" s="18"/>
      <c r="AC447" s="18"/>
      <c r="AD447" s="18"/>
    </row>
    <row r="448">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c r="AA448" s="18"/>
      <c r="AB448" s="18"/>
      <c r="AC448" s="18"/>
      <c r="AD448" s="18"/>
    </row>
    <row r="449">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c r="AA449" s="18"/>
      <c r="AB449" s="18"/>
      <c r="AC449" s="18"/>
      <c r="AD449" s="18"/>
    </row>
    <row r="450">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c r="AA450" s="18"/>
      <c r="AB450" s="18"/>
      <c r="AC450" s="18"/>
      <c r="AD450" s="18"/>
    </row>
    <row r="45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c r="AA451" s="18"/>
      <c r="AB451" s="18"/>
      <c r="AC451" s="18"/>
      <c r="AD451" s="18"/>
    </row>
    <row r="452">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c r="AA452" s="18"/>
      <c r="AB452" s="18"/>
      <c r="AC452" s="18"/>
      <c r="AD452" s="18"/>
    </row>
    <row r="453">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c r="AA453" s="18"/>
      <c r="AB453" s="18"/>
      <c r="AC453" s="18"/>
      <c r="AD453" s="18"/>
    </row>
    <row r="454">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c r="AA454" s="18"/>
      <c r="AB454" s="18"/>
      <c r="AC454" s="18"/>
      <c r="AD454" s="18"/>
    </row>
    <row r="455">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c r="AA455" s="18"/>
      <c r="AB455" s="18"/>
      <c r="AC455" s="18"/>
      <c r="AD455" s="18"/>
    </row>
    <row r="456">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c r="AA456" s="18"/>
      <c r="AB456" s="18"/>
      <c r="AC456" s="18"/>
      <c r="AD456" s="18"/>
    </row>
    <row r="457">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c r="AA457" s="18"/>
      <c r="AB457" s="18"/>
      <c r="AC457" s="18"/>
      <c r="AD457" s="18"/>
    </row>
    <row r="458">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c r="AA458" s="18"/>
      <c r="AB458" s="18"/>
      <c r="AC458" s="18"/>
      <c r="AD458" s="18"/>
    </row>
    <row r="459">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c r="AA459" s="18"/>
      <c r="AB459" s="18"/>
      <c r="AC459" s="18"/>
      <c r="AD459" s="18"/>
    </row>
    <row r="460">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c r="AA460" s="18"/>
      <c r="AB460" s="18"/>
      <c r="AC460" s="18"/>
      <c r="AD460" s="18"/>
    </row>
    <row r="46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c r="AA461" s="18"/>
      <c r="AB461" s="18"/>
      <c r="AC461" s="18"/>
      <c r="AD461" s="18"/>
    </row>
    <row r="462">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c r="AA462" s="18"/>
      <c r="AB462" s="18"/>
      <c r="AC462" s="18"/>
      <c r="AD462" s="18"/>
    </row>
    <row r="463">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c r="AA463" s="18"/>
      <c r="AB463" s="18"/>
      <c r="AC463" s="18"/>
      <c r="AD463" s="18"/>
    </row>
    <row r="464">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c r="AA464" s="18"/>
      <c r="AB464" s="18"/>
      <c r="AC464" s="18"/>
      <c r="AD464" s="18"/>
    </row>
    <row r="465">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c r="AA465" s="18"/>
      <c r="AB465" s="18"/>
      <c r="AC465" s="18"/>
      <c r="AD465" s="18"/>
    </row>
    <row r="466">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c r="AA466" s="18"/>
      <c r="AB466" s="18"/>
      <c r="AC466" s="18"/>
      <c r="AD466" s="18"/>
    </row>
    <row r="467">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c r="AA467" s="18"/>
      <c r="AB467" s="18"/>
      <c r="AC467" s="18"/>
      <c r="AD467" s="18"/>
    </row>
    <row r="468">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c r="AA468" s="18"/>
      <c r="AB468" s="18"/>
      <c r="AC468" s="18"/>
      <c r="AD468" s="18"/>
    </row>
    <row r="469">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c r="AA469" s="18"/>
      <c r="AB469" s="18"/>
      <c r="AC469" s="18"/>
      <c r="AD469" s="18"/>
    </row>
    <row r="470">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c r="AA470" s="18"/>
      <c r="AB470" s="18"/>
      <c r="AC470" s="18"/>
      <c r="AD470" s="18"/>
    </row>
    <row r="47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c r="AA471" s="18"/>
      <c r="AB471" s="18"/>
      <c r="AC471" s="18"/>
      <c r="AD471" s="18"/>
    </row>
    <row r="472">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c r="AA472" s="18"/>
      <c r="AB472" s="18"/>
      <c r="AC472" s="18"/>
      <c r="AD472" s="18"/>
    </row>
    <row r="473">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c r="AA473" s="18"/>
      <c r="AB473" s="18"/>
      <c r="AC473" s="18"/>
      <c r="AD473" s="18"/>
    </row>
    <row r="474">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c r="AA474" s="18"/>
      <c r="AB474" s="18"/>
      <c r="AC474" s="18"/>
      <c r="AD474" s="18"/>
    </row>
    <row r="475">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c r="AA475" s="18"/>
      <c r="AB475" s="18"/>
      <c r="AC475" s="18"/>
      <c r="AD475" s="18"/>
    </row>
    <row r="476">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c r="AA476" s="18"/>
      <c r="AB476" s="18"/>
      <c r="AC476" s="18"/>
      <c r="AD476" s="18"/>
    </row>
    <row r="477">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c r="AA477" s="18"/>
      <c r="AB477" s="18"/>
      <c r="AC477" s="18"/>
      <c r="AD477" s="18"/>
    </row>
    <row r="478">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c r="AA478" s="18"/>
      <c r="AB478" s="18"/>
      <c r="AC478" s="18"/>
      <c r="AD478" s="18"/>
    </row>
    <row r="479">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c r="AA479" s="18"/>
      <c r="AB479" s="18"/>
      <c r="AC479" s="18"/>
      <c r="AD479" s="18"/>
    </row>
    <row r="480">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c r="AA480" s="18"/>
      <c r="AB480" s="18"/>
      <c r="AC480" s="18"/>
      <c r="AD480" s="18"/>
    </row>
    <row r="48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c r="AA481" s="18"/>
      <c r="AB481" s="18"/>
      <c r="AC481" s="18"/>
      <c r="AD481" s="18"/>
    </row>
    <row r="482">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c r="AA482" s="18"/>
      <c r="AB482" s="18"/>
      <c r="AC482" s="18"/>
      <c r="AD482" s="18"/>
    </row>
    <row r="483">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c r="AA483" s="18"/>
      <c r="AB483" s="18"/>
      <c r="AC483" s="18"/>
      <c r="AD483" s="18"/>
    </row>
    <row r="484">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c r="AA484" s="18"/>
      <c r="AB484" s="18"/>
      <c r="AC484" s="18"/>
      <c r="AD484" s="18"/>
    </row>
    <row r="485">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c r="AA485" s="18"/>
      <c r="AB485" s="18"/>
      <c r="AC485" s="18"/>
      <c r="AD485" s="18"/>
    </row>
    <row r="486">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c r="AA486" s="18"/>
      <c r="AB486" s="18"/>
      <c r="AC486" s="18"/>
      <c r="AD486" s="18"/>
    </row>
    <row r="487">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c r="AA487" s="18"/>
      <c r="AB487" s="18"/>
      <c r="AC487" s="18"/>
      <c r="AD487" s="18"/>
    </row>
    <row r="488">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c r="AA488" s="18"/>
      <c r="AB488" s="18"/>
      <c r="AC488" s="18"/>
      <c r="AD488" s="18"/>
    </row>
    <row r="489">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c r="AA489" s="18"/>
      <c r="AB489" s="18"/>
      <c r="AC489" s="18"/>
      <c r="AD489" s="18"/>
    </row>
    <row r="490">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c r="AA490" s="18"/>
      <c r="AB490" s="18"/>
      <c r="AC490" s="18"/>
      <c r="AD490" s="18"/>
    </row>
    <row r="49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c r="AA491" s="18"/>
      <c r="AB491" s="18"/>
      <c r="AC491" s="18"/>
      <c r="AD491" s="18"/>
    </row>
    <row r="492">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c r="AA492" s="18"/>
      <c r="AB492" s="18"/>
      <c r="AC492" s="18"/>
      <c r="AD492" s="18"/>
    </row>
    <row r="493">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c r="AA493" s="18"/>
      <c r="AB493" s="18"/>
      <c r="AC493" s="18"/>
      <c r="AD493" s="18"/>
    </row>
    <row r="494">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c r="AA494" s="18"/>
      <c r="AB494" s="18"/>
      <c r="AC494" s="18"/>
      <c r="AD494" s="18"/>
    </row>
    <row r="495">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c r="AA495" s="18"/>
      <c r="AB495" s="18"/>
      <c r="AC495" s="18"/>
      <c r="AD495" s="18"/>
    </row>
    <row r="496">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c r="AA496" s="18"/>
      <c r="AB496" s="18"/>
      <c r="AC496" s="18"/>
      <c r="AD496" s="18"/>
    </row>
    <row r="497">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c r="AA497" s="18"/>
      <c r="AB497" s="18"/>
      <c r="AC497" s="18"/>
      <c r="AD497" s="18"/>
    </row>
    <row r="498">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c r="AA498" s="18"/>
      <c r="AB498" s="18"/>
      <c r="AC498" s="18"/>
      <c r="AD498" s="18"/>
    </row>
    <row r="499">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c r="AA499" s="18"/>
      <c r="AB499" s="18"/>
      <c r="AC499" s="18"/>
      <c r="AD499" s="18"/>
    </row>
    <row r="500">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c r="AA500" s="18"/>
      <c r="AB500" s="18"/>
      <c r="AC500" s="18"/>
      <c r="AD500" s="18"/>
    </row>
    <row r="50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c r="AA501" s="18"/>
      <c r="AB501" s="18"/>
      <c r="AC501" s="18"/>
      <c r="AD501" s="18"/>
    </row>
    <row r="502">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c r="AA502" s="18"/>
      <c r="AB502" s="18"/>
      <c r="AC502" s="18"/>
      <c r="AD502" s="18"/>
    </row>
    <row r="503">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c r="AA503" s="18"/>
      <c r="AB503" s="18"/>
      <c r="AC503" s="18"/>
      <c r="AD503" s="18"/>
    </row>
    <row r="504">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c r="AA504" s="18"/>
      <c r="AB504" s="18"/>
      <c r="AC504" s="18"/>
      <c r="AD504" s="18"/>
    </row>
    <row r="505">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c r="AA505" s="18"/>
      <c r="AB505" s="18"/>
      <c r="AC505" s="18"/>
      <c r="AD505" s="18"/>
    </row>
    <row r="506">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c r="AA506" s="18"/>
      <c r="AB506" s="18"/>
      <c r="AC506" s="18"/>
      <c r="AD506" s="18"/>
    </row>
    <row r="507">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c r="AA507" s="18"/>
      <c r="AB507" s="18"/>
      <c r="AC507" s="18"/>
      <c r="AD507" s="18"/>
    </row>
    <row r="508">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c r="AA508" s="18"/>
      <c r="AB508" s="18"/>
      <c r="AC508" s="18"/>
      <c r="AD508" s="18"/>
    </row>
    <row r="509">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c r="AA509" s="18"/>
      <c r="AB509" s="18"/>
      <c r="AC509" s="18"/>
      <c r="AD509" s="18"/>
    </row>
    <row r="510">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c r="AA510" s="18"/>
      <c r="AB510" s="18"/>
      <c r="AC510" s="18"/>
      <c r="AD510" s="18"/>
    </row>
    <row r="51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c r="AA511" s="18"/>
      <c r="AB511" s="18"/>
      <c r="AC511" s="18"/>
      <c r="AD511" s="18"/>
    </row>
    <row r="512">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c r="AA512" s="18"/>
      <c r="AB512" s="18"/>
      <c r="AC512" s="18"/>
      <c r="AD512" s="18"/>
    </row>
    <row r="513">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c r="AA513" s="18"/>
      <c r="AB513" s="18"/>
      <c r="AC513" s="18"/>
      <c r="AD513" s="18"/>
    </row>
    <row r="514">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c r="AA514" s="18"/>
      <c r="AB514" s="18"/>
      <c r="AC514" s="18"/>
      <c r="AD514" s="18"/>
    </row>
    <row r="515">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c r="AA515" s="18"/>
      <c r="AB515" s="18"/>
      <c r="AC515" s="18"/>
      <c r="AD515" s="18"/>
    </row>
    <row r="516">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c r="AA516" s="18"/>
      <c r="AB516" s="18"/>
      <c r="AC516" s="18"/>
      <c r="AD516" s="18"/>
    </row>
    <row r="517">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c r="AA517" s="18"/>
      <c r="AB517" s="18"/>
      <c r="AC517" s="18"/>
      <c r="AD517" s="18"/>
    </row>
    <row r="518">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c r="AA518" s="18"/>
      <c r="AB518" s="18"/>
      <c r="AC518" s="18"/>
      <c r="AD518" s="18"/>
    </row>
    <row r="519">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c r="AA519" s="18"/>
      <c r="AB519" s="18"/>
      <c r="AC519" s="18"/>
      <c r="AD519" s="18"/>
    </row>
    <row r="520">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c r="AA520" s="18"/>
      <c r="AB520" s="18"/>
      <c r="AC520" s="18"/>
      <c r="AD520" s="18"/>
    </row>
    <row r="52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c r="AA521" s="18"/>
      <c r="AB521" s="18"/>
      <c r="AC521" s="18"/>
      <c r="AD521" s="18"/>
    </row>
    <row r="522">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c r="AA522" s="18"/>
      <c r="AB522" s="18"/>
      <c r="AC522" s="18"/>
      <c r="AD522" s="18"/>
    </row>
    <row r="523">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c r="AA523" s="18"/>
      <c r="AB523" s="18"/>
      <c r="AC523" s="18"/>
      <c r="AD523" s="18"/>
    </row>
    <row r="524">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c r="AA524" s="18"/>
      <c r="AB524" s="18"/>
      <c r="AC524" s="18"/>
      <c r="AD524" s="18"/>
    </row>
    <row r="525">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c r="AA525" s="18"/>
      <c r="AB525" s="18"/>
      <c r="AC525" s="18"/>
      <c r="AD525" s="18"/>
    </row>
    <row r="526">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c r="AA526" s="18"/>
      <c r="AB526" s="18"/>
      <c r="AC526" s="18"/>
      <c r="AD526" s="18"/>
    </row>
    <row r="527">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c r="AA527" s="18"/>
      <c r="AB527" s="18"/>
      <c r="AC527" s="18"/>
      <c r="AD527" s="18"/>
    </row>
    <row r="528">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c r="AA528" s="18"/>
      <c r="AB528" s="18"/>
      <c r="AC528" s="18"/>
      <c r="AD528" s="18"/>
    </row>
    <row r="529">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c r="AA529" s="18"/>
      <c r="AB529" s="18"/>
      <c r="AC529" s="18"/>
      <c r="AD529" s="18"/>
    </row>
    <row r="530">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c r="AA530" s="18"/>
      <c r="AB530" s="18"/>
      <c r="AC530" s="18"/>
      <c r="AD530" s="18"/>
    </row>
    <row r="53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c r="AA531" s="18"/>
      <c r="AB531" s="18"/>
      <c r="AC531" s="18"/>
      <c r="AD531" s="18"/>
    </row>
    <row r="532">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c r="AA532" s="18"/>
      <c r="AB532" s="18"/>
      <c r="AC532" s="18"/>
      <c r="AD532" s="18"/>
    </row>
    <row r="533">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c r="AA533" s="18"/>
      <c r="AB533" s="18"/>
      <c r="AC533" s="18"/>
      <c r="AD533" s="18"/>
    </row>
    <row r="534">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c r="AA534" s="18"/>
      <c r="AB534" s="18"/>
      <c r="AC534" s="18"/>
      <c r="AD534" s="18"/>
    </row>
    <row r="535">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c r="AA535" s="18"/>
      <c r="AB535" s="18"/>
      <c r="AC535" s="18"/>
      <c r="AD535" s="18"/>
    </row>
    <row r="536">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c r="AA536" s="18"/>
      <c r="AB536" s="18"/>
      <c r="AC536" s="18"/>
      <c r="AD536" s="18"/>
    </row>
    <row r="537">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c r="AA537" s="18"/>
      <c r="AB537" s="18"/>
      <c r="AC537" s="18"/>
      <c r="AD537" s="18"/>
    </row>
    <row r="538">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c r="AA538" s="18"/>
      <c r="AB538" s="18"/>
      <c r="AC538" s="18"/>
      <c r="AD538" s="18"/>
    </row>
    <row r="539">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c r="AA539" s="18"/>
      <c r="AB539" s="18"/>
      <c r="AC539" s="18"/>
      <c r="AD539" s="18"/>
    </row>
    <row r="540">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c r="AA540" s="18"/>
      <c r="AB540" s="18"/>
      <c r="AC540" s="18"/>
      <c r="AD540" s="18"/>
    </row>
    <row r="54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c r="AA541" s="18"/>
      <c r="AB541" s="18"/>
      <c r="AC541" s="18"/>
      <c r="AD541" s="18"/>
    </row>
    <row r="542">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c r="AA542" s="18"/>
      <c r="AB542" s="18"/>
      <c r="AC542" s="18"/>
      <c r="AD542" s="18"/>
    </row>
    <row r="543">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c r="AA543" s="18"/>
      <c r="AB543" s="18"/>
      <c r="AC543" s="18"/>
      <c r="AD543" s="18"/>
    </row>
    <row r="544">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c r="AA544" s="18"/>
      <c r="AB544" s="18"/>
      <c r="AC544" s="18"/>
      <c r="AD544" s="18"/>
    </row>
    <row r="545">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c r="AA545" s="18"/>
      <c r="AB545" s="18"/>
      <c r="AC545" s="18"/>
      <c r="AD545" s="18"/>
    </row>
    <row r="546">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c r="AA546" s="18"/>
      <c r="AB546" s="18"/>
      <c r="AC546" s="18"/>
      <c r="AD546" s="18"/>
    </row>
    <row r="547">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c r="AA547" s="18"/>
      <c r="AB547" s="18"/>
      <c r="AC547" s="18"/>
      <c r="AD547" s="18"/>
    </row>
    <row r="548">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c r="AA548" s="18"/>
      <c r="AB548" s="18"/>
      <c r="AC548" s="18"/>
      <c r="AD548" s="18"/>
    </row>
    <row r="549">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c r="AA549" s="18"/>
      <c r="AB549" s="18"/>
      <c r="AC549" s="18"/>
      <c r="AD549" s="18"/>
    </row>
    <row r="550">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c r="AA550" s="18"/>
      <c r="AB550" s="18"/>
      <c r="AC550" s="18"/>
      <c r="AD550" s="18"/>
    </row>
    <row r="55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c r="AA551" s="18"/>
      <c r="AB551" s="18"/>
      <c r="AC551" s="18"/>
      <c r="AD551" s="18"/>
    </row>
    <row r="552">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c r="AA552" s="18"/>
      <c r="AB552" s="18"/>
      <c r="AC552" s="18"/>
      <c r="AD552" s="18"/>
    </row>
    <row r="553">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c r="AA553" s="18"/>
      <c r="AB553" s="18"/>
      <c r="AC553" s="18"/>
      <c r="AD553" s="18"/>
    </row>
    <row r="554">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c r="AA554" s="18"/>
      <c r="AB554" s="18"/>
      <c r="AC554" s="18"/>
      <c r="AD554" s="18"/>
    </row>
    <row r="555">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c r="AA555" s="18"/>
      <c r="AB555" s="18"/>
      <c r="AC555" s="18"/>
      <c r="AD555" s="18"/>
    </row>
    <row r="556">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c r="AA556" s="18"/>
      <c r="AB556" s="18"/>
      <c r="AC556" s="18"/>
      <c r="AD556" s="18"/>
    </row>
    <row r="557">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c r="AA557" s="18"/>
      <c r="AB557" s="18"/>
      <c r="AC557" s="18"/>
      <c r="AD557" s="18"/>
    </row>
    <row r="558">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c r="AA558" s="18"/>
      <c r="AB558" s="18"/>
      <c r="AC558" s="18"/>
      <c r="AD558" s="18"/>
    </row>
    <row r="559">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c r="AA559" s="18"/>
      <c r="AB559" s="18"/>
      <c r="AC559" s="18"/>
      <c r="AD559" s="18"/>
    </row>
    <row r="560">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c r="AA560" s="18"/>
      <c r="AB560" s="18"/>
      <c r="AC560" s="18"/>
      <c r="AD560" s="18"/>
    </row>
    <row r="56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c r="AA561" s="18"/>
      <c r="AB561" s="18"/>
      <c r="AC561" s="18"/>
      <c r="AD561" s="18"/>
    </row>
    <row r="562">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c r="AA562" s="18"/>
      <c r="AB562" s="18"/>
      <c r="AC562" s="18"/>
      <c r="AD562" s="18"/>
    </row>
    <row r="563">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c r="AA563" s="18"/>
      <c r="AB563" s="18"/>
      <c r="AC563" s="18"/>
      <c r="AD563" s="18"/>
    </row>
    <row r="564">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c r="AA564" s="18"/>
      <c r="AB564" s="18"/>
      <c r="AC564" s="18"/>
      <c r="AD564" s="18"/>
    </row>
    <row r="565">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c r="AA565" s="18"/>
      <c r="AB565" s="18"/>
      <c r="AC565" s="18"/>
      <c r="AD565" s="18"/>
    </row>
    <row r="566">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c r="AA566" s="18"/>
      <c r="AB566" s="18"/>
      <c r="AC566" s="18"/>
      <c r="AD566" s="18"/>
    </row>
    <row r="567">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c r="AA567" s="18"/>
      <c r="AB567" s="18"/>
      <c r="AC567" s="18"/>
      <c r="AD567" s="18"/>
    </row>
    <row r="568">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c r="AA568" s="18"/>
      <c r="AB568" s="18"/>
      <c r="AC568" s="18"/>
      <c r="AD568" s="18"/>
    </row>
    <row r="569">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c r="AA569" s="18"/>
      <c r="AB569" s="18"/>
      <c r="AC569" s="18"/>
      <c r="AD569" s="18"/>
    </row>
    <row r="570">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c r="AA570" s="18"/>
      <c r="AB570" s="18"/>
      <c r="AC570" s="18"/>
      <c r="AD570" s="18"/>
    </row>
    <row r="57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c r="AA571" s="18"/>
      <c r="AB571" s="18"/>
      <c r="AC571" s="18"/>
      <c r="AD571" s="18"/>
    </row>
    <row r="572">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c r="AA572" s="18"/>
      <c r="AB572" s="18"/>
      <c r="AC572" s="18"/>
      <c r="AD572" s="18"/>
    </row>
    <row r="573">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c r="AA573" s="18"/>
      <c r="AB573" s="18"/>
      <c r="AC573" s="18"/>
      <c r="AD573" s="18"/>
    </row>
    <row r="574">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c r="AA574" s="18"/>
      <c r="AB574" s="18"/>
      <c r="AC574" s="18"/>
      <c r="AD574" s="18"/>
    </row>
    <row r="575">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c r="AA575" s="18"/>
      <c r="AB575" s="18"/>
      <c r="AC575" s="18"/>
      <c r="AD575" s="18"/>
    </row>
    <row r="576">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c r="AA576" s="18"/>
      <c r="AB576" s="18"/>
      <c r="AC576" s="18"/>
      <c r="AD576" s="18"/>
    </row>
    <row r="577">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c r="AA577" s="18"/>
      <c r="AB577" s="18"/>
      <c r="AC577" s="18"/>
      <c r="AD577" s="18"/>
    </row>
    <row r="578">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c r="AA578" s="18"/>
      <c r="AB578" s="18"/>
      <c r="AC578" s="18"/>
      <c r="AD578" s="18"/>
    </row>
    <row r="579">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c r="AA579" s="18"/>
      <c r="AB579" s="18"/>
      <c r="AC579" s="18"/>
      <c r="AD579" s="18"/>
    </row>
    <row r="580">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c r="AA580" s="18"/>
      <c r="AB580" s="18"/>
      <c r="AC580" s="18"/>
      <c r="AD580" s="18"/>
    </row>
    <row r="58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c r="AA581" s="18"/>
      <c r="AB581" s="18"/>
      <c r="AC581" s="18"/>
      <c r="AD581" s="18"/>
    </row>
    <row r="582">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c r="AA582" s="18"/>
      <c r="AB582" s="18"/>
      <c r="AC582" s="18"/>
      <c r="AD582" s="18"/>
    </row>
    <row r="583">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c r="AA583" s="18"/>
      <c r="AB583" s="18"/>
      <c r="AC583" s="18"/>
      <c r="AD583" s="18"/>
    </row>
    <row r="584">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c r="AA584" s="18"/>
      <c r="AB584" s="18"/>
      <c r="AC584" s="18"/>
      <c r="AD584" s="18"/>
    </row>
    <row r="585">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c r="AA585" s="18"/>
      <c r="AB585" s="18"/>
      <c r="AC585" s="18"/>
      <c r="AD585" s="18"/>
    </row>
    <row r="586">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c r="AA586" s="18"/>
      <c r="AB586" s="18"/>
      <c r="AC586" s="18"/>
      <c r="AD586" s="18"/>
    </row>
    <row r="587">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c r="AA587" s="18"/>
      <c r="AB587" s="18"/>
      <c r="AC587" s="18"/>
      <c r="AD587" s="18"/>
    </row>
    <row r="588">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c r="AA588" s="18"/>
      <c r="AB588" s="18"/>
      <c r="AC588" s="18"/>
      <c r="AD588" s="18"/>
    </row>
    <row r="589">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c r="AA589" s="18"/>
      <c r="AB589" s="18"/>
      <c r="AC589" s="18"/>
      <c r="AD589" s="18"/>
    </row>
    <row r="590">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c r="AA590" s="18"/>
      <c r="AB590" s="18"/>
      <c r="AC590" s="18"/>
      <c r="AD590" s="18"/>
    </row>
    <row r="59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c r="AA591" s="18"/>
      <c r="AB591" s="18"/>
      <c r="AC591" s="18"/>
      <c r="AD591" s="18"/>
    </row>
    <row r="592">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c r="AA592" s="18"/>
      <c r="AB592" s="18"/>
      <c r="AC592" s="18"/>
      <c r="AD592" s="18"/>
    </row>
    <row r="593">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c r="AA593" s="18"/>
      <c r="AB593" s="18"/>
      <c r="AC593" s="18"/>
      <c r="AD593" s="18"/>
    </row>
    <row r="594">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c r="AA594" s="18"/>
      <c r="AB594" s="18"/>
      <c r="AC594" s="18"/>
      <c r="AD594" s="18"/>
    </row>
    <row r="595">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c r="AA595" s="18"/>
      <c r="AB595" s="18"/>
      <c r="AC595" s="18"/>
      <c r="AD595" s="18"/>
    </row>
    <row r="596">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c r="AA596" s="18"/>
      <c r="AB596" s="18"/>
      <c r="AC596" s="18"/>
      <c r="AD596" s="18"/>
    </row>
    <row r="597">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c r="AA597" s="18"/>
      <c r="AB597" s="18"/>
      <c r="AC597" s="18"/>
      <c r="AD597" s="18"/>
    </row>
    <row r="598">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c r="AA598" s="18"/>
      <c r="AB598" s="18"/>
      <c r="AC598" s="18"/>
      <c r="AD598" s="18"/>
    </row>
    <row r="599">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c r="AA599" s="18"/>
      <c r="AB599" s="18"/>
      <c r="AC599" s="18"/>
      <c r="AD599" s="18"/>
    </row>
    <row r="600">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c r="AA600" s="18"/>
      <c r="AB600" s="18"/>
      <c r="AC600" s="18"/>
      <c r="AD600" s="18"/>
    </row>
    <row r="60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c r="AA601" s="18"/>
      <c r="AB601" s="18"/>
      <c r="AC601" s="18"/>
      <c r="AD601" s="18"/>
    </row>
    <row r="602">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c r="AA602" s="18"/>
      <c r="AB602" s="18"/>
      <c r="AC602" s="18"/>
      <c r="AD602" s="18"/>
    </row>
    <row r="603">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c r="AA603" s="18"/>
      <c r="AB603" s="18"/>
      <c r="AC603" s="18"/>
      <c r="AD603" s="18"/>
    </row>
    <row r="604">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c r="AA604" s="18"/>
      <c r="AB604" s="18"/>
      <c r="AC604" s="18"/>
      <c r="AD604" s="18"/>
    </row>
    <row r="605">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c r="AA605" s="18"/>
      <c r="AB605" s="18"/>
      <c r="AC605" s="18"/>
      <c r="AD605" s="18"/>
    </row>
    <row r="606">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c r="AA606" s="18"/>
      <c r="AB606" s="18"/>
      <c r="AC606" s="18"/>
      <c r="AD606" s="18"/>
    </row>
    <row r="607">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c r="AA607" s="18"/>
      <c r="AB607" s="18"/>
      <c r="AC607" s="18"/>
      <c r="AD607" s="18"/>
    </row>
    <row r="608">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c r="AA608" s="18"/>
      <c r="AB608" s="18"/>
      <c r="AC608" s="18"/>
      <c r="AD608" s="18"/>
    </row>
    <row r="609">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c r="AA609" s="18"/>
      <c r="AB609" s="18"/>
      <c r="AC609" s="18"/>
      <c r="AD609" s="18"/>
    </row>
    <row r="610">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c r="AA610" s="18"/>
      <c r="AB610" s="18"/>
      <c r="AC610" s="18"/>
      <c r="AD610" s="18"/>
    </row>
    <row r="61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c r="AA611" s="18"/>
      <c r="AB611" s="18"/>
      <c r="AC611" s="18"/>
      <c r="AD611" s="18"/>
    </row>
    <row r="612">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c r="AA612" s="18"/>
      <c r="AB612" s="18"/>
      <c r="AC612" s="18"/>
      <c r="AD612" s="18"/>
    </row>
    <row r="613">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c r="AA613" s="18"/>
      <c r="AB613" s="18"/>
      <c r="AC613" s="18"/>
      <c r="AD613" s="18"/>
    </row>
    <row r="614">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c r="AA614" s="18"/>
      <c r="AB614" s="18"/>
      <c r="AC614" s="18"/>
      <c r="AD614" s="18"/>
    </row>
    <row r="615">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c r="AA615" s="18"/>
      <c r="AB615" s="18"/>
      <c r="AC615" s="18"/>
      <c r="AD615" s="18"/>
    </row>
    <row r="616">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c r="AA616" s="18"/>
      <c r="AB616" s="18"/>
      <c r="AC616" s="18"/>
      <c r="AD616" s="18"/>
    </row>
    <row r="617">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c r="AA617" s="18"/>
      <c r="AB617" s="18"/>
      <c r="AC617" s="18"/>
      <c r="AD617" s="18"/>
    </row>
    <row r="618">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c r="AA618" s="18"/>
      <c r="AB618" s="18"/>
      <c r="AC618" s="18"/>
      <c r="AD618" s="18"/>
    </row>
    <row r="619">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c r="AA619" s="18"/>
      <c r="AB619" s="18"/>
      <c r="AC619" s="18"/>
      <c r="AD619" s="18"/>
    </row>
    <row r="620">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c r="AA620" s="18"/>
      <c r="AB620" s="18"/>
      <c r="AC620" s="18"/>
      <c r="AD620" s="18"/>
    </row>
    <row r="62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c r="AA621" s="18"/>
      <c r="AB621" s="18"/>
      <c r="AC621" s="18"/>
      <c r="AD621" s="18"/>
    </row>
    <row r="622">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c r="AA622" s="18"/>
      <c r="AB622" s="18"/>
      <c r="AC622" s="18"/>
      <c r="AD622" s="18"/>
    </row>
    <row r="623">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c r="AA623" s="18"/>
      <c r="AB623" s="18"/>
      <c r="AC623" s="18"/>
      <c r="AD623" s="18"/>
    </row>
    <row r="624">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c r="AA624" s="18"/>
      <c r="AB624" s="18"/>
      <c r="AC624" s="18"/>
      <c r="AD624" s="18"/>
    </row>
    <row r="625">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c r="AA625" s="18"/>
      <c r="AB625" s="18"/>
      <c r="AC625" s="18"/>
      <c r="AD625" s="18"/>
    </row>
    <row r="626">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c r="AA626" s="18"/>
      <c r="AB626" s="18"/>
      <c r="AC626" s="18"/>
      <c r="AD626" s="18"/>
    </row>
    <row r="627">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c r="AA627" s="18"/>
      <c r="AB627" s="18"/>
      <c r="AC627" s="18"/>
      <c r="AD627" s="18"/>
    </row>
    <row r="628">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c r="AA628" s="18"/>
      <c r="AB628" s="18"/>
      <c r="AC628" s="18"/>
      <c r="AD628" s="18"/>
    </row>
    <row r="629">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c r="AA629" s="18"/>
      <c r="AB629" s="18"/>
      <c r="AC629" s="18"/>
      <c r="AD629" s="18"/>
    </row>
    <row r="630">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c r="AA630" s="18"/>
      <c r="AB630" s="18"/>
      <c r="AC630" s="18"/>
      <c r="AD630" s="18"/>
    </row>
    <row r="63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c r="AA631" s="18"/>
      <c r="AB631" s="18"/>
      <c r="AC631" s="18"/>
      <c r="AD631" s="18"/>
    </row>
    <row r="632">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c r="AA632" s="18"/>
      <c r="AB632" s="18"/>
      <c r="AC632" s="18"/>
      <c r="AD632" s="18"/>
    </row>
    <row r="633">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c r="AA633" s="18"/>
      <c r="AB633" s="18"/>
      <c r="AC633" s="18"/>
      <c r="AD633" s="18"/>
    </row>
    <row r="634">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c r="AA634" s="18"/>
      <c r="AB634" s="18"/>
      <c r="AC634" s="18"/>
      <c r="AD634" s="18"/>
    </row>
    <row r="635">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c r="AA635" s="18"/>
      <c r="AB635" s="18"/>
      <c r="AC635" s="18"/>
      <c r="AD635" s="18"/>
    </row>
    <row r="636">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c r="AA636" s="18"/>
      <c r="AB636" s="18"/>
      <c r="AC636" s="18"/>
      <c r="AD636" s="18"/>
    </row>
    <row r="637">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c r="AA637" s="18"/>
      <c r="AB637" s="18"/>
      <c r="AC637" s="18"/>
      <c r="AD637" s="18"/>
    </row>
    <row r="638">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c r="AA638" s="18"/>
      <c r="AB638" s="18"/>
      <c r="AC638" s="18"/>
      <c r="AD638" s="18"/>
    </row>
    <row r="639">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c r="AA639" s="18"/>
      <c r="AB639" s="18"/>
      <c r="AC639" s="18"/>
      <c r="AD639" s="18"/>
    </row>
    <row r="640">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c r="AA640" s="18"/>
      <c r="AB640" s="18"/>
      <c r="AC640" s="18"/>
      <c r="AD640" s="18"/>
    </row>
    <row r="64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c r="AA641" s="18"/>
      <c r="AB641" s="18"/>
      <c r="AC641" s="18"/>
      <c r="AD641" s="18"/>
    </row>
    <row r="642">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c r="AA642" s="18"/>
      <c r="AB642" s="18"/>
      <c r="AC642" s="18"/>
      <c r="AD642" s="18"/>
    </row>
    <row r="643">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c r="AA643" s="18"/>
      <c r="AB643" s="18"/>
      <c r="AC643" s="18"/>
      <c r="AD643" s="18"/>
    </row>
    <row r="644">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c r="AA644" s="18"/>
      <c r="AB644" s="18"/>
      <c r="AC644" s="18"/>
      <c r="AD644" s="18"/>
    </row>
    <row r="645">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c r="AA645" s="18"/>
      <c r="AB645" s="18"/>
      <c r="AC645" s="18"/>
      <c r="AD645" s="18"/>
    </row>
    <row r="646">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c r="AA646" s="18"/>
      <c r="AB646" s="18"/>
      <c r="AC646" s="18"/>
      <c r="AD646" s="18"/>
    </row>
    <row r="647">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c r="AA647" s="18"/>
      <c r="AB647" s="18"/>
      <c r="AC647" s="18"/>
      <c r="AD647" s="18"/>
    </row>
    <row r="648">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c r="AA648" s="18"/>
      <c r="AB648" s="18"/>
      <c r="AC648" s="18"/>
      <c r="AD648" s="18"/>
    </row>
    <row r="649">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c r="AA649" s="18"/>
      <c r="AB649" s="18"/>
      <c r="AC649" s="18"/>
      <c r="AD649" s="18"/>
    </row>
    <row r="650">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c r="AA650" s="18"/>
      <c r="AB650" s="18"/>
      <c r="AC650" s="18"/>
      <c r="AD650" s="18"/>
    </row>
    <row r="65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c r="AA651" s="18"/>
      <c r="AB651" s="18"/>
      <c r="AC651" s="18"/>
      <c r="AD651" s="18"/>
    </row>
    <row r="652">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c r="AA652" s="18"/>
      <c r="AB652" s="18"/>
      <c r="AC652" s="18"/>
      <c r="AD652" s="18"/>
    </row>
    <row r="653">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c r="AA653" s="18"/>
      <c r="AB653" s="18"/>
      <c r="AC653" s="18"/>
      <c r="AD653" s="18"/>
    </row>
    <row r="654">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c r="AA654" s="18"/>
      <c r="AB654" s="18"/>
      <c r="AC654" s="18"/>
      <c r="AD654" s="18"/>
    </row>
    <row r="655">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c r="AA655" s="18"/>
      <c r="AB655" s="18"/>
      <c r="AC655" s="18"/>
      <c r="AD655" s="18"/>
    </row>
    <row r="656">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c r="AA656" s="18"/>
      <c r="AB656" s="18"/>
      <c r="AC656" s="18"/>
      <c r="AD656" s="18"/>
    </row>
    <row r="657">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c r="AA657" s="18"/>
      <c r="AB657" s="18"/>
      <c r="AC657" s="18"/>
      <c r="AD657" s="18"/>
    </row>
    <row r="658">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c r="AA658" s="18"/>
      <c r="AB658" s="18"/>
      <c r="AC658" s="18"/>
      <c r="AD658" s="18"/>
    </row>
    <row r="659">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c r="AA659" s="18"/>
      <c r="AB659" s="18"/>
      <c r="AC659" s="18"/>
      <c r="AD659" s="18"/>
    </row>
    <row r="660">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c r="AA660" s="18"/>
      <c r="AB660" s="18"/>
      <c r="AC660" s="18"/>
      <c r="AD660" s="18"/>
    </row>
    <row r="66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c r="AA661" s="18"/>
      <c r="AB661" s="18"/>
      <c r="AC661" s="18"/>
      <c r="AD661" s="18"/>
    </row>
    <row r="662">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c r="AA662" s="18"/>
      <c r="AB662" s="18"/>
      <c r="AC662" s="18"/>
      <c r="AD662" s="18"/>
    </row>
    <row r="663">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c r="AA663" s="18"/>
      <c r="AB663" s="18"/>
      <c r="AC663" s="18"/>
      <c r="AD663" s="18"/>
    </row>
    <row r="664">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c r="AA664" s="18"/>
      <c r="AB664" s="18"/>
      <c r="AC664" s="18"/>
      <c r="AD664" s="18"/>
    </row>
    <row r="665">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c r="AA665" s="18"/>
      <c r="AB665" s="18"/>
      <c r="AC665" s="18"/>
      <c r="AD665" s="18"/>
    </row>
    <row r="666">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c r="AA666" s="18"/>
      <c r="AB666" s="18"/>
      <c r="AC666" s="18"/>
      <c r="AD666" s="18"/>
    </row>
    <row r="667">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c r="AA667" s="18"/>
      <c r="AB667" s="18"/>
      <c r="AC667" s="18"/>
      <c r="AD667" s="18"/>
    </row>
    <row r="668">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c r="AA668" s="18"/>
      <c r="AB668" s="18"/>
      <c r="AC668" s="18"/>
      <c r="AD668" s="18"/>
    </row>
    <row r="669">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c r="AA669" s="18"/>
      <c r="AB669" s="18"/>
      <c r="AC669" s="18"/>
      <c r="AD669" s="18"/>
    </row>
    <row r="670">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c r="AA670" s="18"/>
      <c r="AB670" s="18"/>
      <c r="AC670" s="18"/>
      <c r="AD670" s="18"/>
    </row>
    <row r="67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c r="AA671" s="18"/>
      <c r="AB671" s="18"/>
      <c r="AC671" s="18"/>
      <c r="AD671" s="18"/>
    </row>
    <row r="672">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c r="AA672" s="18"/>
      <c r="AB672" s="18"/>
      <c r="AC672" s="18"/>
      <c r="AD672" s="18"/>
    </row>
    <row r="673">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c r="AA673" s="18"/>
      <c r="AB673" s="18"/>
      <c r="AC673" s="18"/>
      <c r="AD673" s="18"/>
    </row>
    <row r="674">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c r="AA674" s="18"/>
      <c r="AB674" s="18"/>
      <c r="AC674" s="18"/>
      <c r="AD674" s="18"/>
    </row>
    <row r="675">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c r="AA675" s="18"/>
      <c r="AB675" s="18"/>
      <c r="AC675" s="18"/>
      <c r="AD675" s="18"/>
    </row>
    <row r="676">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c r="AA676" s="18"/>
      <c r="AB676" s="18"/>
      <c r="AC676" s="18"/>
      <c r="AD676" s="18"/>
    </row>
    <row r="677">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c r="AA677" s="18"/>
      <c r="AB677" s="18"/>
      <c r="AC677" s="18"/>
      <c r="AD677" s="18"/>
    </row>
    <row r="678">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c r="AA678" s="18"/>
      <c r="AB678" s="18"/>
      <c r="AC678" s="18"/>
      <c r="AD678" s="18"/>
    </row>
    <row r="679">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c r="AA679" s="18"/>
      <c r="AB679" s="18"/>
      <c r="AC679" s="18"/>
      <c r="AD679" s="18"/>
    </row>
    <row r="680">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c r="AA680" s="18"/>
      <c r="AB680" s="18"/>
      <c r="AC680" s="18"/>
      <c r="AD680" s="18"/>
    </row>
    <row r="68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c r="AA681" s="18"/>
      <c r="AB681" s="18"/>
      <c r="AC681" s="18"/>
      <c r="AD681" s="18"/>
    </row>
    <row r="682">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c r="AA682" s="18"/>
      <c r="AB682" s="18"/>
      <c r="AC682" s="18"/>
      <c r="AD682" s="18"/>
    </row>
    <row r="683">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c r="AA683" s="18"/>
      <c r="AB683" s="18"/>
      <c r="AC683" s="18"/>
      <c r="AD683" s="18"/>
    </row>
    <row r="684">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c r="AA684" s="18"/>
      <c r="AB684" s="18"/>
      <c r="AC684" s="18"/>
      <c r="AD684" s="18"/>
    </row>
    <row r="685">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c r="AA685" s="18"/>
      <c r="AB685" s="18"/>
      <c r="AC685" s="18"/>
      <c r="AD685" s="18"/>
    </row>
    <row r="686">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c r="AA686" s="18"/>
      <c r="AB686" s="18"/>
      <c r="AC686" s="18"/>
      <c r="AD686" s="18"/>
    </row>
    <row r="687">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c r="AA687" s="18"/>
      <c r="AB687" s="18"/>
      <c r="AC687" s="18"/>
      <c r="AD687" s="18"/>
    </row>
    <row r="688">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c r="AA688" s="18"/>
      <c r="AB688" s="18"/>
      <c r="AC688" s="18"/>
      <c r="AD688" s="18"/>
    </row>
    <row r="689">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c r="AA689" s="18"/>
      <c r="AB689" s="18"/>
      <c r="AC689" s="18"/>
      <c r="AD689" s="18"/>
    </row>
    <row r="690">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c r="AA690" s="18"/>
      <c r="AB690" s="18"/>
      <c r="AC690" s="18"/>
      <c r="AD690" s="18"/>
    </row>
    <row r="69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c r="AA691" s="18"/>
      <c r="AB691" s="18"/>
      <c r="AC691" s="18"/>
      <c r="AD691" s="18"/>
    </row>
    <row r="692">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c r="AA692" s="18"/>
      <c r="AB692" s="18"/>
      <c r="AC692" s="18"/>
      <c r="AD692" s="18"/>
    </row>
    <row r="693">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c r="AA693" s="18"/>
      <c r="AB693" s="18"/>
      <c r="AC693" s="18"/>
      <c r="AD693" s="18"/>
    </row>
    <row r="694">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c r="AA694" s="18"/>
      <c r="AB694" s="18"/>
      <c r="AC694" s="18"/>
      <c r="AD694" s="18"/>
    </row>
    <row r="695">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c r="AA695" s="18"/>
      <c r="AB695" s="18"/>
      <c r="AC695" s="18"/>
      <c r="AD695" s="18"/>
    </row>
    <row r="696">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c r="AA696" s="18"/>
      <c r="AB696" s="18"/>
      <c r="AC696" s="18"/>
      <c r="AD696" s="18"/>
    </row>
    <row r="697">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c r="AA697" s="18"/>
      <c r="AB697" s="18"/>
      <c r="AC697" s="18"/>
      <c r="AD697" s="18"/>
    </row>
    <row r="698">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c r="AA698" s="18"/>
      <c r="AB698" s="18"/>
      <c r="AC698" s="18"/>
      <c r="AD698" s="18"/>
    </row>
    <row r="699">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c r="AA699" s="18"/>
      <c r="AB699" s="18"/>
      <c r="AC699" s="18"/>
      <c r="AD699" s="18"/>
    </row>
    <row r="700">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c r="AA700" s="18"/>
      <c r="AB700" s="18"/>
      <c r="AC700" s="18"/>
      <c r="AD700" s="18"/>
    </row>
    <row r="70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c r="AA701" s="18"/>
      <c r="AB701" s="18"/>
      <c r="AC701" s="18"/>
      <c r="AD701" s="18"/>
    </row>
    <row r="702">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c r="AA702" s="18"/>
      <c r="AB702" s="18"/>
      <c r="AC702" s="18"/>
      <c r="AD702" s="18"/>
    </row>
    <row r="703">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c r="AA703" s="18"/>
      <c r="AB703" s="18"/>
      <c r="AC703" s="18"/>
      <c r="AD703" s="18"/>
    </row>
    <row r="704">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c r="AA704" s="18"/>
      <c r="AB704" s="18"/>
      <c r="AC704" s="18"/>
      <c r="AD704" s="18"/>
    </row>
    <row r="705">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c r="AA705" s="18"/>
      <c r="AB705" s="18"/>
      <c r="AC705" s="18"/>
      <c r="AD705" s="18"/>
    </row>
    <row r="706">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c r="AA706" s="18"/>
      <c r="AB706" s="18"/>
      <c r="AC706" s="18"/>
      <c r="AD706" s="18"/>
    </row>
    <row r="707">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c r="AA707" s="18"/>
      <c r="AB707" s="18"/>
      <c r="AC707" s="18"/>
      <c r="AD707" s="18"/>
    </row>
    <row r="708">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c r="AA708" s="18"/>
      <c r="AB708" s="18"/>
      <c r="AC708" s="18"/>
      <c r="AD708" s="18"/>
    </row>
    <row r="709">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c r="AA709" s="18"/>
      <c r="AB709" s="18"/>
      <c r="AC709" s="18"/>
      <c r="AD709" s="18"/>
    </row>
    <row r="710">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c r="AA710" s="18"/>
      <c r="AB710" s="18"/>
      <c r="AC710" s="18"/>
      <c r="AD710" s="18"/>
    </row>
    <row r="71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c r="AA711" s="18"/>
      <c r="AB711" s="18"/>
      <c r="AC711" s="18"/>
      <c r="AD711" s="18"/>
    </row>
    <row r="712">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c r="AA712" s="18"/>
      <c r="AB712" s="18"/>
      <c r="AC712" s="18"/>
      <c r="AD712" s="18"/>
    </row>
    <row r="713">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c r="AA713" s="18"/>
      <c r="AB713" s="18"/>
      <c r="AC713" s="18"/>
      <c r="AD713" s="18"/>
    </row>
    <row r="714">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c r="AA714" s="18"/>
      <c r="AB714" s="18"/>
      <c r="AC714" s="18"/>
      <c r="AD714" s="18"/>
    </row>
    <row r="715">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c r="AA715" s="18"/>
      <c r="AB715" s="18"/>
      <c r="AC715" s="18"/>
      <c r="AD715" s="18"/>
    </row>
    <row r="716">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c r="AA716" s="18"/>
      <c r="AB716" s="18"/>
      <c r="AC716" s="18"/>
      <c r="AD716" s="18"/>
    </row>
    <row r="717">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c r="AA717" s="18"/>
      <c r="AB717" s="18"/>
      <c r="AC717" s="18"/>
      <c r="AD717" s="18"/>
    </row>
    <row r="718">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c r="AA718" s="18"/>
      <c r="AB718" s="18"/>
      <c r="AC718" s="18"/>
      <c r="AD718" s="18"/>
    </row>
    <row r="719">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c r="AA719" s="18"/>
      <c r="AB719" s="18"/>
      <c r="AC719" s="18"/>
      <c r="AD719" s="18"/>
    </row>
    <row r="720">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c r="AA720" s="18"/>
      <c r="AB720" s="18"/>
      <c r="AC720" s="18"/>
      <c r="AD720" s="18"/>
    </row>
    <row r="72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c r="AA721" s="18"/>
      <c r="AB721" s="18"/>
      <c r="AC721" s="18"/>
      <c r="AD721" s="18"/>
    </row>
    <row r="722">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c r="AA722" s="18"/>
      <c r="AB722" s="18"/>
      <c r="AC722" s="18"/>
      <c r="AD722" s="18"/>
    </row>
    <row r="723">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c r="AA723" s="18"/>
      <c r="AB723" s="18"/>
      <c r="AC723" s="18"/>
      <c r="AD723" s="18"/>
    </row>
    <row r="724">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c r="AA724" s="18"/>
      <c r="AB724" s="18"/>
      <c r="AC724" s="18"/>
      <c r="AD724" s="18"/>
    </row>
    <row r="725">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c r="AA725" s="18"/>
      <c r="AB725" s="18"/>
      <c r="AC725" s="18"/>
      <c r="AD725" s="18"/>
    </row>
    <row r="726">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c r="AA726" s="18"/>
      <c r="AB726" s="18"/>
      <c r="AC726" s="18"/>
      <c r="AD726" s="18"/>
    </row>
    <row r="727">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c r="AA727" s="18"/>
      <c r="AB727" s="18"/>
      <c r="AC727" s="18"/>
      <c r="AD727" s="18"/>
    </row>
    <row r="728">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c r="AA728" s="18"/>
      <c r="AB728" s="18"/>
      <c r="AC728" s="18"/>
      <c r="AD728" s="18"/>
    </row>
    <row r="729">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c r="AA729" s="18"/>
      <c r="AB729" s="18"/>
      <c r="AC729" s="18"/>
      <c r="AD729" s="18"/>
    </row>
    <row r="730">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c r="AA730" s="18"/>
      <c r="AB730" s="18"/>
      <c r="AC730" s="18"/>
      <c r="AD730" s="18"/>
    </row>
    <row r="73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c r="AA731" s="18"/>
      <c r="AB731" s="18"/>
      <c r="AC731" s="18"/>
      <c r="AD731" s="18"/>
    </row>
    <row r="732">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c r="AA732" s="18"/>
      <c r="AB732" s="18"/>
      <c r="AC732" s="18"/>
      <c r="AD732" s="18"/>
    </row>
    <row r="733">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c r="AA733" s="18"/>
      <c r="AB733" s="18"/>
      <c r="AC733" s="18"/>
      <c r="AD733" s="18"/>
    </row>
    <row r="734">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c r="AA734" s="18"/>
      <c r="AB734" s="18"/>
      <c r="AC734" s="18"/>
      <c r="AD734" s="18"/>
    </row>
    <row r="735">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c r="AA735" s="18"/>
      <c r="AB735" s="18"/>
      <c r="AC735" s="18"/>
      <c r="AD735" s="18"/>
    </row>
    <row r="736">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c r="AA736" s="18"/>
      <c r="AB736" s="18"/>
      <c r="AC736" s="18"/>
      <c r="AD736" s="18"/>
    </row>
    <row r="737">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c r="AA737" s="18"/>
      <c r="AB737" s="18"/>
      <c r="AC737" s="18"/>
      <c r="AD737" s="18"/>
    </row>
    <row r="738">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c r="AA738" s="18"/>
      <c r="AB738" s="18"/>
      <c r="AC738" s="18"/>
      <c r="AD738" s="18"/>
    </row>
    <row r="739">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c r="AA739" s="18"/>
      <c r="AB739" s="18"/>
      <c r="AC739" s="18"/>
      <c r="AD739" s="18"/>
    </row>
    <row r="740">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c r="AA740" s="18"/>
      <c r="AB740" s="18"/>
      <c r="AC740" s="18"/>
      <c r="AD740" s="18"/>
    </row>
    <row r="74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c r="AA741" s="18"/>
      <c r="AB741" s="18"/>
      <c r="AC741" s="18"/>
      <c r="AD741" s="18"/>
    </row>
    <row r="742">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c r="AA742" s="18"/>
      <c r="AB742" s="18"/>
      <c r="AC742" s="18"/>
      <c r="AD742" s="18"/>
    </row>
    <row r="743">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c r="AA743" s="18"/>
      <c r="AB743" s="18"/>
      <c r="AC743" s="18"/>
      <c r="AD743" s="18"/>
    </row>
    <row r="744">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c r="AA744" s="18"/>
      <c r="AB744" s="18"/>
      <c r="AC744" s="18"/>
      <c r="AD744" s="18"/>
    </row>
    <row r="745">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c r="AA745" s="18"/>
      <c r="AB745" s="18"/>
      <c r="AC745" s="18"/>
      <c r="AD745" s="18"/>
    </row>
    <row r="746">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c r="AA746" s="18"/>
      <c r="AB746" s="18"/>
      <c r="AC746" s="18"/>
      <c r="AD746" s="18"/>
    </row>
    <row r="747">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c r="AA747" s="18"/>
      <c r="AB747" s="18"/>
      <c r="AC747" s="18"/>
      <c r="AD747" s="18"/>
    </row>
    <row r="748">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c r="AA748" s="18"/>
      <c r="AB748" s="18"/>
      <c r="AC748" s="18"/>
      <c r="AD748" s="18"/>
    </row>
    <row r="749">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c r="AA749" s="18"/>
      <c r="AB749" s="18"/>
      <c r="AC749" s="18"/>
      <c r="AD749" s="18"/>
    </row>
    <row r="750">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c r="AA750" s="18"/>
      <c r="AB750" s="18"/>
      <c r="AC750" s="18"/>
      <c r="AD750" s="18"/>
    </row>
    <row r="75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c r="AA751" s="18"/>
      <c r="AB751" s="18"/>
      <c r="AC751" s="18"/>
      <c r="AD751" s="18"/>
    </row>
    <row r="752">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c r="AA752" s="18"/>
      <c r="AB752" s="18"/>
      <c r="AC752" s="18"/>
      <c r="AD752" s="18"/>
    </row>
    <row r="753">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c r="AA753" s="18"/>
      <c r="AB753" s="18"/>
      <c r="AC753" s="18"/>
      <c r="AD753" s="18"/>
    </row>
    <row r="754">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c r="AA754" s="18"/>
      <c r="AB754" s="18"/>
      <c r="AC754" s="18"/>
      <c r="AD754" s="18"/>
    </row>
    <row r="755">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c r="AA755" s="18"/>
      <c r="AB755" s="18"/>
      <c r="AC755" s="18"/>
      <c r="AD755" s="18"/>
    </row>
    <row r="756">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c r="AA756" s="18"/>
      <c r="AB756" s="18"/>
      <c r="AC756" s="18"/>
      <c r="AD756" s="18"/>
    </row>
    <row r="757">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c r="AA757" s="18"/>
      <c r="AB757" s="18"/>
      <c r="AC757" s="18"/>
      <c r="AD757" s="18"/>
    </row>
    <row r="758">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c r="AA758" s="18"/>
      <c r="AB758" s="18"/>
      <c r="AC758" s="18"/>
      <c r="AD758" s="18"/>
    </row>
    <row r="759">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c r="AA759" s="18"/>
      <c r="AB759" s="18"/>
      <c r="AC759" s="18"/>
      <c r="AD759" s="18"/>
    </row>
    <row r="760">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c r="AA760" s="18"/>
      <c r="AB760" s="18"/>
      <c r="AC760" s="18"/>
      <c r="AD760" s="18"/>
    </row>
    <row r="76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c r="AA761" s="18"/>
      <c r="AB761" s="18"/>
      <c r="AC761" s="18"/>
      <c r="AD761" s="18"/>
    </row>
    <row r="762">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c r="AA762" s="18"/>
      <c r="AB762" s="18"/>
      <c r="AC762" s="18"/>
      <c r="AD762" s="18"/>
    </row>
    <row r="763">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c r="AA763" s="18"/>
      <c r="AB763" s="18"/>
      <c r="AC763" s="18"/>
      <c r="AD763" s="18"/>
    </row>
    <row r="764">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c r="AA764" s="18"/>
      <c r="AB764" s="18"/>
      <c r="AC764" s="18"/>
      <c r="AD764" s="18"/>
    </row>
    <row r="765">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c r="AA765" s="18"/>
      <c r="AB765" s="18"/>
      <c r="AC765" s="18"/>
      <c r="AD765" s="18"/>
    </row>
    <row r="766">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c r="AA766" s="18"/>
      <c r="AB766" s="18"/>
      <c r="AC766" s="18"/>
      <c r="AD766" s="18"/>
    </row>
    <row r="767">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c r="AA767" s="18"/>
      <c r="AB767" s="18"/>
      <c r="AC767" s="18"/>
      <c r="AD767" s="18"/>
    </row>
    <row r="768">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c r="AA768" s="18"/>
      <c r="AB768" s="18"/>
      <c r="AC768" s="18"/>
      <c r="AD768" s="18"/>
    </row>
    <row r="769">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c r="AA769" s="18"/>
      <c r="AB769" s="18"/>
      <c r="AC769" s="18"/>
      <c r="AD769" s="18"/>
    </row>
    <row r="770">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c r="AA770" s="18"/>
      <c r="AB770" s="18"/>
      <c r="AC770" s="18"/>
      <c r="AD770" s="18"/>
    </row>
    <row r="77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c r="AA771" s="18"/>
      <c r="AB771" s="18"/>
      <c r="AC771" s="18"/>
      <c r="AD771" s="18"/>
    </row>
    <row r="772">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c r="AA772" s="18"/>
      <c r="AB772" s="18"/>
      <c r="AC772" s="18"/>
      <c r="AD772" s="18"/>
    </row>
    <row r="773">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c r="AA773" s="18"/>
      <c r="AB773" s="18"/>
      <c r="AC773" s="18"/>
      <c r="AD773" s="18"/>
    </row>
    <row r="774">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c r="AA774" s="18"/>
      <c r="AB774" s="18"/>
      <c r="AC774" s="18"/>
      <c r="AD774" s="18"/>
    </row>
    <row r="775">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c r="AA775" s="18"/>
      <c r="AB775" s="18"/>
      <c r="AC775" s="18"/>
      <c r="AD775" s="18"/>
    </row>
    <row r="776">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c r="AA776" s="18"/>
      <c r="AB776" s="18"/>
      <c r="AC776" s="18"/>
      <c r="AD776" s="18"/>
    </row>
    <row r="777">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c r="AA777" s="18"/>
      <c r="AB777" s="18"/>
      <c r="AC777" s="18"/>
      <c r="AD777" s="18"/>
    </row>
    <row r="778">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c r="AA778" s="18"/>
      <c r="AB778" s="18"/>
      <c r="AC778" s="18"/>
      <c r="AD778" s="18"/>
    </row>
    <row r="779">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c r="AA779" s="18"/>
      <c r="AB779" s="18"/>
      <c r="AC779" s="18"/>
      <c r="AD779" s="18"/>
    </row>
    <row r="780">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c r="AA780" s="18"/>
      <c r="AB780" s="18"/>
      <c r="AC780" s="18"/>
      <c r="AD780" s="18"/>
    </row>
    <row r="78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c r="AA781" s="18"/>
      <c r="AB781" s="18"/>
      <c r="AC781" s="18"/>
      <c r="AD781" s="18"/>
    </row>
    <row r="782">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c r="AA782" s="18"/>
      <c r="AB782" s="18"/>
      <c r="AC782" s="18"/>
      <c r="AD782" s="18"/>
    </row>
    <row r="783">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c r="AA783" s="18"/>
      <c r="AB783" s="18"/>
      <c r="AC783" s="18"/>
      <c r="AD783" s="18"/>
    </row>
    <row r="784">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c r="AA784" s="18"/>
      <c r="AB784" s="18"/>
      <c r="AC784" s="18"/>
      <c r="AD784" s="18"/>
    </row>
    <row r="785">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c r="AA785" s="18"/>
      <c r="AB785" s="18"/>
      <c r="AC785" s="18"/>
      <c r="AD785" s="18"/>
    </row>
    <row r="786">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c r="AA786" s="18"/>
      <c r="AB786" s="18"/>
      <c r="AC786" s="18"/>
      <c r="AD786" s="18"/>
    </row>
    <row r="787">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c r="AA787" s="18"/>
      <c r="AB787" s="18"/>
      <c r="AC787" s="18"/>
      <c r="AD787" s="18"/>
    </row>
    <row r="788">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c r="AA788" s="18"/>
      <c r="AB788" s="18"/>
      <c r="AC788" s="18"/>
      <c r="AD788" s="18"/>
    </row>
    <row r="789">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c r="AA789" s="18"/>
      <c r="AB789" s="18"/>
      <c r="AC789" s="18"/>
      <c r="AD789" s="18"/>
    </row>
    <row r="790">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c r="AA790" s="18"/>
      <c r="AB790" s="18"/>
      <c r="AC790" s="18"/>
      <c r="AD790" s="18"/>
    </row>
    <row r="79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c r="AA791" s="18"/>
      <c r="AB791" s="18"/>
      <c r="AC791" s="18"/>
      <c r="AD791" s="18"/>
    </row>
    <row r="792">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c r="AA792" s="18"/>
      <c r="AB792" s="18"/>
      <c r="AC792" s="18"/>
      <c r="AD792" s="18"/>
    </row>
    <row r="793">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c r="AA793" s="18"/>
      <c r="AB793" s="18"/>
      <c r="AC793" s="18"/>
      <c r="AD793" s="18"/>
    </row>
    <row r="794">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c r="AA794" s="18"/>
      <c r="AB794" s="18"/>
      <c r="AC794" s="18"/>
      <c r="AD794" s="18"/>
    </row>
    <row r="795">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c r="AA795" s="18"/>
      <c r="AB795" s="18"/>
      <c r="AC795" s="18"/>
      <c r="AD795" s="18"/>
    </row>
    <row r="796">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c r="AA796" s="18"/>
      <c r="AB796" s="18"/>
      <c r="AC796" s="18"/>
      <c r="AD796" s="18"/>
    </row>
    <row r="797">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c r="AA797" s="18"/>
      <c r="AB797" s="18"/>
      <c r="AC797" s="18"/>
      <c r="AD797" s="18"/>
    </row>
    <row r="798">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c r="AA798" s="18"/>
      <c r="AB798" s="18"/>
      <c r="AC798" s="18"/>
      <c r="AD798" s="18"/>
    </row>
    <row r="799">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c r="AA799" s="18"/>
      <c r="AB799" s="18"/>
      <c r="AC799" s="18"/>
      <c r="AD799" s="18"/>
    </row>
    <row r="800">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c r="AA800" s="18"/>
      <c r="AB800" s="18"/>
      <c r="AC800" s="18"/>
      <c r="AD800" s="18"/>
    </row>
    <row r="80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c r="AA801" s="18"/>
      <c r="AB801" s="18"/>
      <c r="AC801" s="18"/>
      <c r="AD801" s="18"/>
    </row>
    <row r="802">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c r="AA802" s="18"/>
      <c r="AB802" s="18"/>
      <c r="AC802" s="18"/>
      <c r="AD802" s="18"/>
    </row>
    <row r="803">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c r="AA803" s="18"/>
      <c r="AB803" s="18"/>
      <c r="AC803" s="18"/>
      <c r="AD803" s="18"/>
    </row>
    <row r="804">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c r="AA804" s="18"/>
      <c r="AB804" s="18"/>
      <c r="AC804" s="18"/>
      <c r="AD804" s="18"/>
    </row>
    <row r="805">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c r="AA805" s="18"/>
      <c r="AB805" s="18"/>
      <c r="AC805" s="18"/>
      <c r="AD805" s="18"/>
    </row>
    <row r="806">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c r="AA806" s="18"/>
      <c r="AB806" s="18"/>
      <c r="AC806" s="18"/>
      <c r="AD806" s="18"/>
    </row>
    <row r="807">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c r="AA807" s="18"/>
      <c r="AB807" s="18"/>
      <c r="AC807" s="18"/>
      <c r="AD807" s="18"/>
    </row>
    <row r="808">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c r="AA808" s="18"/>
      <c r="AB808" s="18"/>
      <c r="AC808" s="18"/>
      <c r="AD808" s="18"/>
    </row>
    <row r="809">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c r="AA809" s="18"/>
      <c r="AB809" s="18"/>
      <c r="AC809" s="18"/>
      <c r="AD809" s="18"/>
    </row>
    <row r="810">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c r="AA810" s="18"/>
      <c r="AB810" s="18"/>
      <c r="AC810" s="18"/>
      <c r="AD810" s="18"/>
    </row>
    <row r="81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c r="AA811" s="18"/>
      <c r="AB811" s="18"/>
      <c r="AC811" s="18"/>
      <c r="AD811" s="18"/>
    </row>
    <row r="812">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c r="AA812" s="18"/>
      <c r="AB812" s="18"/>
      <c r="AC812" s="18"/>
      <c r="AD812" s="18"/>
    </row>
    <row r="813">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c r="AA813" s="18"/>
      <c r="AB813" s="18"/>
      <c r="AC813" s="18"/>
      <c r="AD813" s="18"/>
    </row>
    <row r="814">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c r="AA814" s="18"/>
      <c r="AB814" s="18"/>
      <c r="AC814" s="18"/>
      <c r="AD814" s="18"/>
    </row>
    <row r="815">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c r="AA815" s="18"/>
      <c r="AB815" s="18"/>
      <c r="AC815" s="18"/>
      <c r="AD815" s="18"/>
    </row>
    <row r="816">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c r="AA816" s="18"/>
      <c r="AB816" s="18"/>
      <c r="AC816" s="18"/>
      <c r="AD816" s="18"/>
    </row>
    <row r="817">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c r="AA817" s="18"/>
      <c r="AB817" s="18"/>
      <c r="AC817" s="18"/>
      <c r="AD817" s="18"/>
    </row>
    <row r="818">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c r="AA818" s="18"/>
      <c r="AB818" s="18"/>
      <c r="AC818" s="18"/>
      <c r="AD818" s="18"/>
    </row>
    <row r="819">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c r="AA819" s="18"/>
      <c r="AB819" s="18"/>
      <c r="AC819" s="18"/>
      <c r="AD819" s="18"/>
    </row>
    <row r="820">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c r="AA820" s="18"/>
      <c r="AB820" s="18"/>
      <c r="AC820" s="18"/>
      <c r="AD820" s="18"/>
    </row>
    <row r="82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c r="AA821" s="18"/>
      <c r="AB821" s="18"/>
      <c r="AC821" s="18"/>
      <c r="AD821" s="18"/>
    </row>
    <row r="822">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c r="AA822" s="18"/>
      <c r="AB822" s="18"/>
      <c r="AC822" s="18"/>
      <c r="AD822" s="18"/>
    </row>
    <row r="823">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c r="AA823" s="18"/>
      <c r="AB823" s="18"/>
      <c r="AC823" s="18"/>
      <c r="AD823" s="18"/>
    </row>
    <row r="824">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c r="AA824" s="18"/>
      <c r="AB824" s="18"/>
      <c r="AC824" s="18"/>
      <c r="AD824" s="18"/>
    </row>
    <row r="825">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c r="AA825" s="18"/>
      <c r="AB825" s="18"/>
      <c r="AC825" s="18"/>
      <c r="AD825" s="18"/>
    </row>
    <row r="826">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c r="AA826" s="18"/>
      <c r="AB826" s="18"/>
      <c r="AC826" s="18"/>
      <c r="AD826" s="18"/>
    </row>
    <row r="827">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c r="AA827" s="18"/>
      <c r="AB827" s="18"/>
      <c r="AC827" s="18"/>
      <c r="AD827" s="18"/>
    </row>
    <row r="828">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c r="AA828" s="18"/>
      <c r="AB828" s="18"/>
      <c r="AC828" s="18"/>
      <c r="AD828" s="18"/>
    </row>
    <row r="829">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c r="AA829" s="18"/>
      <c r="AB829" s="18"/>
      <c r="AC829" s="18"/>
      <c r="AD829" s="18"/>
    </row>
    <row r="830">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c r="AA830" s="18"/>
      <c r="AB830" s="18"/>
      <c r="AC830" s="18"/>
      <c r="AD830" s="18"/>
    </row>
    <row r="83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c r="AA831" s="18"/>
      <c r="AB831" s="18"/>
      <c r="AC831" s="18"/>
      <c r="AD831" s="18"/>
    </row>
    <row r="832">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c r="AA832" s="18"/>
      <c r="AB832" s="18"/>
      <c r="AC832" s="18"/>
      <c r="AD832" s="18"/>
    </row>
    <row r="833">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c r="AA833" s="18"/>
      <c r="AB833" s="18"/>
      <c r="AC833" s="18"/>
      <c r="AD833" s="18"/>
    </row>
    <row r="834">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c r="AA834" s="18"/>
      <c r="AB834" s="18"/>
      <c r="AC834" s="18"/>
      <c r="AD834" s="18"/>
    </row>
    <row r="835">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c r="AA835" s="18"/>
      <c r="AB835" s="18"/>
      <c r="AC835" s="18"/>
      <c r="AD835" s="18"/>
    </row>
    <row r="836">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c r="AA836" s="18"/>
      <c r="AB836" s="18"/>
      <c r="AC836" s="18"/>
      <c r="AD836" s="18"/>
    </row>
    <row r="837">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c r="AA837" s="18"/>
      <c r="AB837" s="18"/>
      <c r="AC837" s="18"/>
      <c r="AD837" s="18"/>
    </row>
    <row r="838">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c r="AA838" s="18"/>
      <c r="AB838" s="18"/>
      <c r="AC838" s="18"/>
      <c r="AD838" s="18"/>
    </row>
    <row r="839">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c r="AA839" s="18"/>
      <c r="AB839" s="18"/>
      <c r="AC839" s="18"/>
      <c r="AD839" s="18"/>
    </row>
    <row r="840">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c r="AA840" s="18"/>
      <c r="AB840" s="18"/>
      <c r="AC840" s="18"/>
      <c r="AD840" s="18"/>
    </row>
    <row r="84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c r="AA841" s="18"/>
      <c r="AB841" s="18"/>
      <c r="AC841" s="18"/>
      <c r="AD841" s="18"/>
    </row>
    <row r="842">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c r="AA842" s="18"/>
      <c r="AB842" s="18"/>
      <c r="AC842" s="18"/>
      <c r="AD842" s="18"/>
    </row>
    <row r="843">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c r="AA843" s="18"/>
      <c r="AB843" s="18"/>
      <c r="AC843" s="18"/>
      <c r="AD843" s="18"/>
    </row>
    <row r="844">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c r="AA844" s="18"/>
      <c r="AB844" s="18"/>
      <c r="AC844" s="18"/>
      <c r="AD844" s="18"/>
    </row>
    <row r="845">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c r="AA845" s="18"/>
      <c r="AB845" s="18"/>
      <c r="AC845" s="18"/>
      <c r="AD845" s="18"/>
    </row>
    <row r="846">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c r="AA846" s="18"/>
      <c r="AB846" s="18"/>
      <c r="AC846" s="18"/>
      <c r="AD846" s="18"/>
    </row>
    <row r="847">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c r="AA847" s="18"/>
      <c r="AB847" s="18"/>
      <c r="AC847" s="18"/>
      <c r="AD847" s="18"/>
    </row>
    <row r="848">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c r="AA848" s="18"/>
      <c r="AB848" s="18"/>
      <c r="AC848" s="18"/>
      <c r="AD848" s="18"/>
    </row>
    <row r="849">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c r="AA849" s="18"/>
      <c r="AB849" s="18"/>
      <c r="AC849" s="18"/>
      <c r="AD849" s="18"/>
    </row>
    <row r="850">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c r="AA850" s="18"/>
      <c r="AB850" s="18"/>
      <c r="AC850" s="18"/>
      <c r="AD850" s="18"/>
    </row>
    <row r="85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c r="AA851" s="18"/>
      <c r="AB851" s="18"/>
      <c r="AC851" s="18"/>
      <c r="AD851" s="18"/>
    </row>
    <row r="852">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c r="AA852" s="18"/>
      <c r="AB852" s="18"/>
      <c r="AC852" s="18"/>
      <c r="AD852" s="18"/>
    </row>
    <row r="853">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c r="AA853" s="18"/>
      <c r="AB853" s="18"/>
      <c r="AC853" s="18"/>
      <c r="AD853" s="18"/>
    </row>
    <row r="854">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c r="AA854" s="18"/>
      <c r="AB854" s="18"/>
      <c r="AC854" s="18"/>
      <c r="AD854" s="18"/>
    </row>
    <row r="855">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c r="AA855" s="18"/>
      <c r="AB855" s="18"/>
      <c r="AC855" s="18"/>
      <c r="AD855" s="18"/>
    </row>
    <row r="856">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c r="AA856" s="18"/>
      <c r="AB856" s="18"/>
      <c r="AC856" s="18"/>
      <c r="AD856" s="18"/>
    </row>
    <row r="857">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c r="AA857" s="18"/>
      <c r="AB857" s="18"/>
      <c r="AC857" s="18"/>
      <c r="AD857" s="18"/>
    </row>
    <row r="858">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c r="AA858" s="18"/>
      <c r="AB858" s="18"/>
      <c r="AC858" s="18"/>
      <c r="AD858" s="18"/>
    </row>
    <row r="859">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c r="AA859" s="18"/>
      <c r="AB859" s="18"/>
      <c r="AC859" s="18"/>
      <c r="AD859" s="18"/>
    </row>
    <row r="860">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c r="AA860" s="18"/>
      <c r="AB860" s="18"/>
      <c r="AC860" s="18"/>
      <c r="AD860" s="18"/>
    </row>
    <row r="86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c r="AA861" s="18"/>
      <c r="AB861" s="18"/>
      <c r="AC861" s="18"/>
      <c r="AD861" s="18"/>
    </row>
    <row r="862">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c r="AA862" s="18"/>
      <c r="AB862" s="18"/>
      <c r="AC862" s="18"/>
      <c r="AD862" s="18"/>
    </row>
    <row r="863">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c r="AA863" s="18"/>
      <c r="AB863" s="18"/>
      <c r="AC863" s="18"/>
      <c r="AD863" s="18"/>
    </row>
    <row r="864">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c r="AA864" s="18"/>
      <c r="AB864" s="18"/>
      <c r="AC864" s="18"/>
      <c r="AD864" s="18"/>
    </row>
    <row r="865">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c r="AA865" s="18"/>
      <c r="AB865" s="18"/>
      <c r="AC865" s="18"/>
      <c r="AD865" s="18"/>
    </row>
    <row r="866">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c r="AA866" s="18"/>
      <c r="AB866" s="18"/>
      <c r="AC866" s="18"/>
      <c r="AD866" s="18"/>
    </row>
    <row r="867">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c r="AA867" s="18"/>
      <c r="AB867" s="18"/>
      <c r="AC867" s="18"/>
      <c r="AD867" s="18"/>
    </row>
    <row r="868">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c r="AA868" s="18"/>
      <c r="AB868" s="18"/>
      <c r="AC868" s="18"/>
      <c r="AD868" s="18"/>
    </row>
    <row r="869">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c r="AA869" s="18"/>
      <c r="AB869" s="18"/>
      <c r="AC869" s="18"/>
      <c r="AD869" s="18"/>
    </row>
    <row r="870">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c r="AA870" s="18"/>
      <c r="AB870" s="18"/>
      <c r="AC870" s="18"/>
      <c r="AD870" s="18"/>
    </row>
    <row r="87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c r="AA871" s="18"/>
      <c r="AB871" s="18"/>
      <c r="AC871" s="18"/>
      <c r="AD871" s="18"/>
    </row>
    <row r="872">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c r="AA872" s="18"/>
      <c r="AB872" s="18"/>
      <c r="AC872" s="18"/>
      <c r="AD872" s="18"/>
    </row>
    <row r="873">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c r="AA873" s="18"/>
      <c r="AB873" s="18"/>
      <c r="AC873" s="18"/>
      <c r="AD873" s="18"/>
    </row>
    <row r="874">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c r="AA874" s="18"/>
      <c r="AB874" s="18"/>
      <c r="AC874" s="18"/>
      <c r="AD874" s="18"/>
    </row>
    <row r="875">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c r="AA875" s="18"/>
      <c r="AB875" s="18"/>
      <c r="AC875" s="18"/>
      <c r="AD875" s="18"/>
    </row>
    <row r="876">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c r="AA876" s="18"/>
      <c r="AB876" s="18"/>
      <c r="AC876" s="18"/>
      <c r="AD876" s="18"/>
    </row>
    <row r="877">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c r="AA877" s="18"/>
      <c r="AB877" s="18"/>
      <c r="AC877" s="18"/>
      <c r="AD877" s="18"/>
    </row>
    <row r="878">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c r="AA878" s="18"/>
      <c r="AB878" s="18"/>
      <c r="AC878" s="18"/>
      <c r="AD878" s="18"/>
    </row>
    <row r="879">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c r="AA879" s="18"/>
      <c r="AB879" s="18"/>
      <c r="AC879" s="18"/>
      <c r="AD879" s="18"/>
    </row>
    <row r="880">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c r="AA880" s="18"/>
      <c r="AB880" s="18"/>
      <c r="AC880" s="18"/>
      <c r="AD880" s="18"/>
    </row>
    <row r="88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c r="AA881" s="18"/>
      <c r="AB881" s="18"/>
      <c r="AC881" s="18"/>
      <c r="AD881" s="18"/>
    </row>
    <row r="882">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c r="AA882" s="18"/>
      <c r="AB882" s="18"/>
      <c r="AC882" s="18"/>
      <c r="AD882" s="18"/>
    </row>
    <row r="883">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c r="AA883" s="18"/>
      <c r="AB883" s="18"/>
      <c r="AC883" s="18"/>
      <c r="AD883" s="18"/>
    </row>
    <row r="884">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c r="AA884" s="18"/>
      <c r="AB884" s="18"/>
      <c r="AC884" s="18"/>
      <c r="AD884" s="18"/>
    </row>
    <row r="885">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c r="AA885" s="18"/>
      <c r="AB885" s="18"/>
      <c r="AC885" s="18"/>
      <c r="AD885" s="18"/>
    </row>
    <row r="886">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c r="AA886" s="18"/>
      <c r="AB886" s="18"/>
      <c r="AC886" s="18"/>
      <c r="AD886" s="18"/>
    </row>
    <row r="887">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c r="AA887" s="18"/>
      <c r="AB887" s="18"/>
      <c r="AC887" s="18"/>
      <c r="AD887" s="18"/>
    </row>
    <row r="888">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c r="AA888" s="18"/>
      <c r="AB888" s="18"/>
      <c r="AC888" s="18"/>
      <c r="AD888" s="18"/>
    </row>
    <row r="889">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c r="AA889" s="18"/>
      <c r="AB889" s="18"/>
      <c r="AC889" s="18"/>
      <c r="AD889" s="18"/>
    </row>
    <row r="890">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c r="AA890" s="18"/>
      <c r="AB890" s="18"/>
      <c r="AC890" s="18"/>
      <c r="AD890" s="18"/>
    </row>
    <row r="89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c r="AA891" s="18"/>
      <c r="AB891" s="18"/>
      <c r="AC891" s="18"/>
      <c r="AD891" s="18"/>
    </row>
    <row r="892">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c r="AA892" s="18"/>
      <c r="AB892" s="18"/>
      <c r="AC892" s="18"/>
      <c r="AD892" s="18"/>
    </row>
    <row r="893">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c r="AA893" s="18"/>
      <c r="AB893" s="18"/>
      <c r="AC893" s="18"/>
      <c r="AD893" s="18"/>
    </row>
    <row r="894">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c r="AA894" s="18"/>
      <c r="AB894" s="18"/>
      <c r="AC894" s="18"/>
      <c r="AD894" s="18"/>
    </row>
    <row r="895">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c r="AA895" s="18"/>
      <c r="AB895" s="18"/>
      <c r="AC895" s="18"/>
      <c r="AD895" s="18"/>
    </row>
    <row r="896">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c r="AA896" s="18"/>
      <c r="AB896" s="18"/>
      <c r="AC896" s="18"/>
      <c r="AD896" s="18"/>
    </row>
    <row r="897">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c r="AA897" s="18"/>
      <c r="AB897" s="18"/>
      <c r="AC897" s="18"/>
      <c r="AD897" s="18"/>
    </row>
    <row r="898">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c r="AA898" s="18"/>
      <c r="AB898" s="18"/>
      <c r="AC898" s="18"/>
      <c r="AD898" s="18"/>
    </row>
    <row r="899">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c r="AA899" s="18"/>
      <c r="AB899" s="18"/>
      <c r="AC899" s="18"/>
      <c r="AD899" s="18"/>
    </row>
    <row r="900">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c r="AA900" s="18"/>
      <c r="AB900" s="18"/>
      <c r="AC900" s="18"/>
      <c r="AD900" s="18"/>
    </row>
    <row r="90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c r="AA901" s="18"/>
      <c r="AB901" s="18"/>
      <c r="AC901" s="18"/>
      <c r="AD901" s="18"/>
    </row>
    <row r="902">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c r="AA902" s="18"/>
      <c r="AB902" s="18"/>
      <c r="AC902" s="18"/>
      <c r="AD902" s="18"/>
    </row>
    <row r="903">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c r="AA903" s="18"/>
      <c r="AB903" s="18"/>
      <c r="AC903" s="18"/>
      <c r="AD903" s="18"/>
    </row>
    <row r="904">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c r="AA904" s="18"/>
      <c r="AB904" s="18"/>
      <c r="AC904" s="18"/>
      <c r="AD904" s="18"/>
    </row>
    <row r="905">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c r="AA905" s="18"/>
      <c r="AB905" s="18"/>
      <c r="AC905" s="18"/>
      <c r="AD905" s="18"/>
    </row>
    <row r="906">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c r="AA906" s="18"/>
      <c r="AB906" s="18"/>
      <c r="AC906" s="18"/>
      <c r="AD906" s="18"/>
    </row>
    <row r="907">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c r="AA907" s="18"/>
      <c r="AB907" s="18"/>
      <c r="AC907" s="18"/>
      <c r="AD907" s="18"/>
    </row>
    <row r="908">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c r="AA908" s="18"/>
      <c r="AB908" s="18"/>
      <c r="AC908" s="18"/>
      <c r="AD908" s="18"/>
    </row>
    <row r="909">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c r="AA909" s="18"/>
      <c r="AB909" s="18"/>
      <c r="AC909" s="18"/>
      <c r="AD909" s="18"/>
    </row>
    <row r="910">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c r="AA910" s="18"/>
      <c r="AB910" s="18"/>
      <c r="AC910" s="18"/>
      <c r="AD910" s="18"/>
    </row>
    <row r="91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c r="AA911" s="18"/>
      <c r="AB911" s="18"/>
      <c r="AC911" s="18"/>
      <c r="AD911" s="18"/>
    </row>
    <row r="912">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c r="AA912" s="18"/>
      <c r="AB912" s="18"/>
      <c r="AC912" s="18"/>
      <c r="AD912" s="18"/>
    </row>
    <row r="913">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c r="AA913" s="18"/>
      <c r="AB913" s="18"/>
      <c r="AC913" s="18"/>
      <c r="AD913" s="18"/>
    </row>
    <row r="914">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c r="AA914" s="18"/>
      <c r="AB914" s="18"/>
      <c r="AC914" s="18"/>
      <c r="AD914" s="18"/>
    </row>
    <row r="915">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c r="AA915" s="18"/>
      <c r="AB915" s="18"/>
      <c r="AC915" s="18"/>
      <c r="AD915" s="18"/>
    </row>
    <row r="916">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c r="AA916" s="18"/>
      <c r="AB916" s="18"/>
      <c r="AC916" s="18"/>
      <c r="AD916" s="18"/>
    </row>
    <row r="917">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c r="AA917" s="18"/>
      <c r="AB917" s="18"/>
      <c r="AC917" s="18"/>
      <c r="AD917" s="18"/>
    </row>
    <row r="918">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c r="AA918" s="18"/>
      <c r="AB918" s="18"/>
      <c r="AC918" s="18"/>
      <c r="AD918" s="18"/>
    </row>
    <row r="919">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c r="AA919" s="18"/>
      <c r="AB919" s="18"/>
      <c r="AC919" s="18"/>
      <c r="AD919" s="18"/>
    </row>
    <row r="920">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c r="AA920" s="18"/>
      <c r="AB920" s="18"/>
      <c r="AC920" s="18"/>
      <c r="AD920" s="18"/>
    </row>
    <row r="92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c r="AA921" s="18"/>
      <c r="AB921" s="18"/>
      <c r="AC921" s="18"/>
      <c r="AD921" s="18"/>
    </row>
    <row r="922">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c r="AA922" s="18"/>
      <c r="AB922" s="18"/>
      <c r="AC922" s="18"/>
      <c r="AD922" s="18"/>
    </row>
    <row r="923">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c r="AA923" s="18"/>
      <c r="AB923" s="18"/>
      <c r="AC923" s="18"/>
      <c r="AD923" s="18"/>
    </row>
    <row r="924">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c r="AA924" s="18"/>
      <c r="AB924" s="18"/>
      <c r="AC924" s="18"/>
      <c r="AD924" s="18"/>
    </row>
    <row r="925">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c r="AA925" s="18"/>
      <c r="AB925" s="18"/>
      <c r="AC925" s="18"/>
      <c r="AD925" s="18"/>
    </row>
    <row r="926">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c r="AA926" s="18"/>
      <c r="AB926" s="18"/>
      <c r="AC926" s="18"/>
      <c r="AD926" s="18"/>
    </row>
    <row r="927">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c r="AA927" s="18"/>
      <c r="AB927" s="18"/>
      <c r="AC927" s="18"/>
      <c r="AD927" s="18"/>
    </row>
    <row r="928">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c r="AA928" s="18"/>
      <c r="AB928" s="18"/>
      <c r="AC928" s="18"/>
      <c r="AD928" s="18"/>
    </row>
    <row r="929">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c r="AA929" s="18"/>
      <c r="AB929" s="18"/>
      <c r="AC929" s="18"/>
      <c r="AD929" s="18"/>
    </row>
    <row r="930">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c r="AA930" s="18"/>
      <c r="AB930" s="18"/>
      <c r="AC930" s="18"/>
      <c r="AD930" s="18"/>
    </row>
    <row r="93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c r="AA931" s="18"/>
      <c r="AB931" s="18"/>
      <c r="AC931" s="18"/>
      <c r="AD931" s="18"/>
    </row>
    <row r="932">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c r="AA932" s="18"/>
      <c r="AB932" s="18"/>
      <c r="AC932" s="18"/>
      <c r="AD932" s="18"/>
    </row>
    <row r="933">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c r="AA933" s="18"/>
      <c r="AB933" s="18"/>
      <c r="AC933" s="18"/>
      <c r="AD933" s="18"/>
    </row>
    <row r="934">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c r="AA934" s="18"/>
      <c r="AB934" s="18"/>
      <c r="AC934" s="18"/>
      <c r="AD934" s="18"/>
    </row>
    <row r="935">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c r="AA935" s="18"/>
      <c r="AB935" s="18"/>
      <c r="AC935" s="18"/>
      <c r="AD935" s="18"/>
    </row>
    <row r="936">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c r="AA936" s="18"/>
      <c r="AB936" s="18"/>
      <c r="AC936" s="18"/>
      <c r="AD936" s="18"/>
    </row>
    <row r="937">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c r="AA937" s="18"/>
      <c r="AB937" s="18"/>
      <c r="AC937" s="18"/>
      <c r="AD937" s="18"/>
    </row>
    <row r="938">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c r="AA938" s="18"/>
      <c r="AB938" s="18"/>
      <c r="AC938" s="18"/>
      <c r="AD938" s="18"/>
    </row>
    <row r="939">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c r="AA939" s="18"/>
      <c r="AB939" s="18"/>
      <c r="AC939" s="18"/>
      <c r="AD939" s="18"/>
    </row>
    <row r="940">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c r="AA940" s="18"/>
      <c r="AB940" s="18"/>
      <c r="AC940" s="18"/>
      <c r="AD940" s="18"/>
    </row>
    <row r="94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c r="AA941" s="18"/>
      <c r="AB941" s="18"/>
      <c r="AC941" s="18"/>
      <c r="AD941" s="18"/>
    </row>
    <row r="942">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c r="AA942" s="18"/>
      <c r="AB942" s="18"/>
      <c r="AC942" s="18"/>
      <c r="AD942" s="18"/>
    </row>
    <row r="943">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c r="AA943" s="18"/>
      <c r="AB943" s="18"/>
      <c r="AC943" s="18"/>
      <c r="AD943" s="18"/>
    </row>
    <row r="944">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c r="AA944" s="18"/>
      <c r="AB944" s="18"/>
      <c r="AC944" s="18"/>
      <c r="AD944" s="18"/>
    </row>
    <row r="945">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c r="AA945" s="18"/>
      <c r="AB945" s="18"/>
      <c r="AC945" s="18"/>
      <c r="AD945" s="18"/>
    </row>
    <row r="946">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c r="AA946" s="18"/>
      <c r="AB946" s="18"/>
      <c r="AC946" s="18"/>
      <c r="AD946" s="18"/>
    </row>
    <row r="947">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c r="AA947" s="18"/>
      <c r="AB947" s="18"/>
      <c r="AC947" s="18"/>
      <c r="AD947" s="18"/>
    </row>
    <row r="948">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c r="AA948" s="18"/>
      <c r="AB948" s="18"/>
      <c r="AC948" s="18"/>
      <c r="AD948" s="18"/>
    </row>
    <row r="949">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c r="AA949" s="18"/>
      <c r="AB949" s="18"/>
      <c r="AC949" s="18"/>
      <c r="AD949" s="18"/>
    </row>
    <row r="950">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c r="AA950" s="18"/>
      <c r="AB950" s="18"/>
      <c r="AC950" s="18"/>
      <c r="AD950" s="18"/>
    </row>
    <row r="95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c r="AA951" s="18"/>
      <c r="AB951" s="18"/>
      <c r="AC951" s="18"/>
      <c r="AD951" s="18"/>
    </row>
    <row r="952">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c r="AA952" s="18"/>
      <c r="AB952" s="18"/>
      <c r="AC952" s="18"/>
      <c r="AD952" s="18"/>
    </row>
    <row r="953">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c r="AA953" s="18"/>
      <c r="AB953" s="18"/>
      <c r="AC953" s="18"/>
      <c r="AD953" s="18"/>
    </row>
    <row r="954">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c r="AA954" s="18"/>
      <c r="AB954" s="18"/>
      <c r="AC954" s="18"/>
      <c r="AD954" s="18"/>
    </row>
    <row r="955">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c r="AA955" s="18"/>
      <c r="AB955" s="18"/>
      <c r="AC955" s="18"/>
      <c r="AD955" s="18"/>
    </row>
    <row r="956">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c r="AA956" s="18"/>
      <c r="AB956" s="18"/>
      <c r="AC956" s="18"/>
      <c r="AD956" s="18"/>
    </row>
    <row r="957">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c r="AA957" s="18"/>
      <c r="AB957" s="18"/>
      <c r="AC957" s="18"/>
      <c r="AD957" s="18"/>
    </row>
    <row r="958">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c r="AA958" s="18"/>
      <c r="AB958" s="18"/>
      <c r="AC958" s="18"/>
      <c r="AD958" s="18"/>
    </row>
    <row r="959">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c r="AA959" s="18"/>
      <c r="AB959" s="18"/>
      <c r="AC959" s="18"/>
      <c r="AD959" s="18"/>
    </row>
    <row r="960">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c r="AA960" s="18"/>
      <c r="AB960" s="18"/>
      <c r="AC960" s="18"/>
      <c r="AD960" s="18"/>
    </row>
    <row r="96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c r="AA961" s="18"/>
      <c r="AB961" s="18"/>
      <c r="AC961" s="18"/>
      <c r="AD961" s="18"/>
    </row>
    <row r="962">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c r="AA962" s="18"/>
      <c r="AB962" s="18"/>
      <c r="AC962" s="18"/>
      <c r="AD962" s="18"/>
    </row>
    <row r="963">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c r="AA963" s="18"/>
      <c r="AB963" s="18"/>
      <c r="AC963" s="18"/>
      <c r="AD963" s="18"/>
    </row>
    <row r="964">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c r="AA964" s="18"/>
      <c r="AB964" s="18"/>
      <c r="AC964" s="18"/>
      <c r="AD964" s="18"/>
    </row>
    <row r="965">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c r="AA965" s="18"/>
      <c r="AB965" s="18"/>
      <c r="AC965" s="18"/>
      <c r="AD965" s="18"/>
    </row>
    <row r="966">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c r="AA966" s="18"/>
      <c r="AB966" s="18"/>
      <c r="AC966" s="18"/>
      <c r="AD966" s="18"/>
    </row>
    <row r="967">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c r="AA967" s="18"/>
      <c r="AB967" s="18"/>
      <c r="AC967" s="18"/>
      <c r="AD967" s="18"/>
    </row>
    <row r="968">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c r="AA968" s="18"/>
      <c r="AB968" s="18"/>
      <c r="AC968" s="18"/>
      <c r="AD968" s="18"/>
    </row>
    <row r="969">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c r="AA969" s="18"/>
      <c r="AB969" s="18"/>
      <c r="AC969" s="18"/>
      <c r="AD969" s="18"/>
    </row>
    <row r="970">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c r="AA970" s="18"/>
      <c r="AB970" s="18"/>
      <c r="AC970" s="18"/>
      <c r="AD970" s="18"/>
    </row>
    <row r="97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c r="AA971" s="18"/>
      <c r="AB971" s="18"/>
      <c r="AC971" s="18"/>
      <c r="AD971" s="18"/>
    </row>
    <row r="972">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c r="AA972" s="18"/>
      <c r="AB972" s="18"/>
      <c r="AC972" s="18"/>
      <c r="AD972" s="18"/>
    </row>
    <row r="973">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c r="AA973" s="18"/>
      <c r="AB973" s="18"/>
      <c r="AC973" s="18"/>
      <c r="AD973" s="18"/>
    </row>
    <row r="974">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c r="AA974" s="18"/>
      <c r="AB974" s="18"/>
      <c r="AC974" s="18"/>
      <c r="AD974" s="18"/>
    </row>
    <row r="975">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c r="AA975" s="18"/>
      <c r="AB975" s="18"/>
      <c r="AC975" s="18"/>
      <c r="AD975" s="18"/>
    </row>
    <row r="976">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c r="AA976" s="18"/>
      <c r="AB976" s="18"/>
      <c r="AC976" s="18"/>
      <c r="AD976" s="18"/>
    </row>
    <row r="977">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c r="AA977" s="18"/>
      <c r="AB977" s="18"/>
      <c r="AC977" s="18"/>
      <c r="AD977" s="18"/>
    </row>
    <row r="978">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c r="AA978" s="18"/>
      <c r="AB978" s="18"/>
      <c r="AC978" s="18"/>
      <c r="AD978" s="18"/>
    </row>
    <row r="979">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c r="AA979" s="18"/>
      <c r="AB979" s="18"/>
      <c r="AC979" s="18"/>
      <c r="AD979" s="18"/>
    </row>
    <row r="980">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c r="AA980" s="18"/>
      <c r="AB980" s="18"/>
      <c r="AC980" s="18"/>
      <c r="AD980" s="18"/>
    </row>
    <row r="98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c r="AA981" s="18"/>
      <c r="AB981" s="18"/>
      <c r="AC981" s="18"/>
      <c r="AD981" s="18"/>
    </row>
    <row r="982">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c r="AA982" s="18"/>
      <c r="AB982" s="18"/>
      <c r="AC982" s="18"/>
      <c r="AD982" s="18"/>
    </row>
    <row r="983">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c r="AA983" s="18"/>
      <c r="AB983" s="18"/>
      <c r="AC983" s="18"/>
      <c r="AD983" s="18"/>
    </row>
    <row r="984">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c r="AA984" s="18"/>
      <c r="AB984" s="18"/>
      <c r="AC984" s="18"/>
      <c r="AD984" s="18"/>
    </row>
    <row r="985">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c r="AA985" s="18"/>
      <c r="AB985" s="18"/>
      <c r="AC985" s="18"/>
      <c r="AD985" s="18"/>
    </row>
    <row r="986">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c r="AA986" s="18"/>
      <c r="AB986" s="18"/>
      <c r="AC986" s="18"/>
      <c r="AD986" s="18"/>
    </row>
    <row r="987">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c r="AA987" s="18"/>
      <c r="AB987" s="18"/>
      <c r="AC987" s="18"/>
      <c r="AD987" s="18"/>
    </row>
    <row r="988">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c r="AA988" s="18"/>
      <c r="AB988" s="18"/>
      <c r="AC988" s="18"/>
      <c r="AD988" s="18"/>
    </row>
    <row r="989">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c r="AA989" s="18"/>
      <c r="AB989" s="18"/>
      <c r="AC989" s="18"/>
      <c r="AD989" s="18"/>
    </row>
    <row r="990">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c r="AA990" s="18"/>
      <c r="AB990" s="18"/>
      <c r="AC990" s="18"/>
      <c r="AD990" s="18"/>
    </row>
    <row r="99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c r="AA991" s="18"/>
      <c r="AB991" s="18"/>
      <c r="AC991" s="18"/>
      <c r="AD991" s="18"/>
    </row>
    <row r="992">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c r="AA992" s="18"/>
      <c r="AB992" s="18"/>
      <c r="AC992" s="18"/>
      <c r="AD992" s="18"/>
    </row>
    <row r="993">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c r="AA993" s="18"/>
      <c r="AB993" s="18"/>
      <c r="AC993" s="18"/>
      <c r="AD993" s="18"/>
    </row>
    <row r="994">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c r="AA994" s="18"/>
      <c r="AB994" s="18"/>
      <c r="AC994" s="18"/>
      <c r="AD994" s="18"/>
    </row>
    <row r="995">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c r="AA995" s="18"/>
      <c r="AB995" s="18"/>
      <c r="AC995" s="18"/>
      <c r="AD995" s="18"/>
    </row>
    <row r="996">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c r="AA996" s="18"/>
      <c r="AB996" s="18"/>
      <c r="AC996" s="18"/>
      <c r="AD996" s="18"/>
    </row>
    <row r="997">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c r="AA997" s="18"/>
      <c r="AB997" s="18"/>
      <c r="AC997" s="18"/>
      <c r="AD997" s="18"/>
    </row>
    <row r="998">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c r="AA998" s="18"/>
      <c r="AB998" s="18"/>
      <c r="AC998" s="18"/>
      <c r="AD998" s="18"/>
    </row>
    <row r="999">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c r="AA999" s="18"/>
      <c r="AB999" s="18"/>
      <c r="AC999" s="18"/>
      <c r="AD999" s="18"/>
    </row>
    <row r="1000">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c r="AA1000" s="18"/>
      <c r="AB1000" s="18"/>
      <c r="AC1000" s="18"/>
      <c r="AD1000" s="18"/>
    </row>
    <row r="1001">
      <c r="A1001" s="18"/>
      <c r="B1001" s="18"/>
      <c r="C1001" s="18"/>
      <c r="D1001" s="18"/>
      <c r="E1001" s="18"/>
      <c r="F1001" s="18"/>
      <c r="G1001" s="18"/>
      <c r="H1001" s="18"/>
      <c r="I1001" s="18"/>
      <c r="J1001" s="18"/>
      <c r="K1001" s="18"/>
      <c r="L1001" s="18"/>
      <c r="M1001" s="18"/>
      <c r="N1001" s="18"/>
      <c r="O1001" s="18"/>
      <c r="P1001" s="18"/>
      <c r="Q1001" s="18"/>
      <c r="R1001" s="18"/>
      <c r="S1001" s="18"/>
      <c r="T1001" s="18"/>
      <c r="U1001" s="18"/>
      <c r="V1001" s="18"/>
      <c r="W1001" s="18"/>
      <c r="X1001" s="18"/>
      <c r="Y1001" s="18"/>
      <c r="Z1001" s="18"/>
      <c r="AA1001" s="18"/>
      <c r="AB1001" s="18"/>
      <c r="AC1001" s="18"/>
      <c r="AD1001" s="18"/>
    </row>
    <row r="1002">
      <c r="A1002" s="18"/>
      <c r="B1002" s="18"/>
      <c r="C1002" s="18"/>
      <c r="D1002" s="18"/>
      <c r="E1002" s="18"/>
      <c r="F1002" s="18"/>
      <c r="G1002" s="18"/>
      <c r="H1002" s="18"/>
      <c r="I1002" s="18"/>
      <c r="J1002" s="18"/>
      <c r="K1002" s="18"/>
      <c r="L1002" s="18"/>
      <c r="M1002" s="18"/>
      <c r="N1002" s="18"/>
      <c r="O1002" s="18"/>
      <c r="P1002" s="18"/>
      <c r="Q1002" s="18"/>
      <c r="R1002" s="18"/>
      <c r="S1002" s="18"/>
      <c r="T1002" s="18"/>
      <c r="U1002" s="18"/>
      <c r="V1002" s="18"/>
      <c r="W1002" s="18"/>
      <c r="X1002" s="18"/>
      <c r="Y1002" s="18"/>
      <c r="Z1002" s="18"/>
      <c r="AA1002" s="18"/>
      <c r="AB1002" s="18"/>
      <c r="AC1002" s="18"/>
      <c r="AD1002" s="18"/>
    </row>
    <row r="1003">
      <c r="A1003" s="18"/>
      <c r="B1003" s="18"/>
      <c r="C1003" s="18"/>
      <c r="D1003" s="18"/>
      <c r="E1003" s="18"/>
      <c r="F1003" s="18"/>
      <c r="G1003" s="18"/>
      <c r="H1003" s="18"/>
      <c r="I1003" s="18"/>
      <c r="J1003" s="18"/>
      <c r="K1003" s="18"/>
      <c r="L1003" s="18"/>
      <c r="M1003" s="18"/>
      <c r="N1003" s="18"/>
      <c r="O1003" s="18"/>
      <c r="P1003" s="18"/>
      <c r="Q1003" s="18"/>
      <c r="R1003" s="18"/>
      <c r="S1003" s="18"/>
      <c r="T1003" s="18"/>
      <c r="U1003" s="18"/>
      <c r="V1003" s="18"/>
      <c r="W1003" s="18"/>
      <c r="X1003" s="18"/>
      <c r="Y1003" s="18"/>
      <c r="Z1003" s="18"/>
      <c r="AA1003" s="18"/>
      <c r="AB1003" s="18"/>
      <c r="AC1003" s="18"/>
      <c r="AD1003" s="18"/>
    </row>
    <row r="1004">
      <c r="A1004" s="18"/>
      <c r="B1004" s="18"/>
      <c r="C1004" s="18"/>
      <c r="D1004" s="18"/>
      <c r="E1004" s="18"/>
      <c r="F1004" s="18"/>
      <c r="G1004" s="18"/>
      <c r="H1004" s="18"/>
      <c r="I1004" s="18"/>
      <c r="J1004" s="18"/>
      <c r="K1004" s="18"/>
      <c r="L1004" s="18"/>
      <c r="M1004" s="18"/>
      <c r="N1004" s="18"/>
      <c r="O1004" s="18"/>
      <c r="P1004" s="18"/>
      <c r="Q1004" s="18"/>
      <c r="R1004" s="18"/>
      <c r="S1004" s="18"/>
      <c r="T1004" s="18"/>
      <c r="U1004" s="18"/>
      <c r="V1004" s="18"/>
      <c r="W1004" s="18"/>
      <c r="X1004" s="18"/>
      <c r="Y1004" s="18"/>
      <c r="Z1004" s="18"/>
      <c r="AA1004" s="18"/>
      <c r="AB1004" s="18"/>
      <c r="AC1004" s="18"/>
      <c r="AD1004" s="18"/>
    </row>
    <row r="1005">
      <c r="A1005" s="18"/>
      <c r="B1005" s="18"/>
      <c r="C1005" s="18"/>
      <c r="D1005" s="18"/>
      <c r="E1005" s="18"/>
      <c r="F1005" s="18"/>
      <c r="G1005" s="18"/>
      <c r="H1005" s="18"/>
      <c r="I1005" s="18"/>
      <c r="J1005" s="18"/>
      <c r="K1005" s="18"/>
      <c r="L1005" s="18"/>
      <c r="M1005" s="18"/>
      <c r="N1005" s="18"/>
      <c r="O1005" s="18"/>
      <c r="P1005" s="18"/>
      <c r="Q1005" s="18"/>
      <c r="R1005" s="18"/>
      <c r="S1005" s="18"/>
      <c r="T1005" s="18"/>
      <c r="U1005" s="18"/>
      <c r="V1005" s="18"/>
      <c r="W1005" s="18"/>
      <c r="X1005" s="18"/>
      <c r="Y1005" s="18"/>
      <c r="Z1005" s="18"/>
      <c r="AA1005" s="18"/>
      <c r="AB1005" s="18"/>
      <c r="AC1005" s="18"/>
      <c r="AD1005" s="18"/>
    </row>
    <row r="1006">
      <c r="A1006" s="18"/>
      <c r="B1006" s="18"/>
      <c r="C1006" s="18"/>
      <c r="D1006" s="18"/>
      <c r="E1006" s="18"/>
      <c r="F1006" s="18"/>
      <c r="G1006" s="18"/>
      <c r="H1006" s="18"/>
      <c r="I1006" s="18"/>
      <c r="J1006" s="18"/>
      <c r="K1006" s="18"/>
      <c r="L1006" s="18"/>
      <c r="M1006" s="18"/>
      <c r="N1006" s="18"/>
      <c r="O1006" s="18"/>
      <c r="P1006" s="18"/>
      <c r="Q1006" s="18"/>
      <c r="R1006" s="18"/>
      <c r="S1006" s="18"/>
      <c r="T1006" s="18"/>
      <c r="U1006" s="18"/>
      <c r="V1006" s="18"/>
      <c r="W1006" s="18"/>
      <c r="X1006" s="18"/>
      <c r="Y1006" s="18"/>
      <c r="Z1006" s="18"/>
      <c r="AA1006" s="18"/>
      <c r="AB1006" s="18"/>
      <c r="AC1006" s="18"/>
      <c r="AD1006" s="18"/>
    </row>
    <row r="1007">
      <c r="A1007" s="18"/>
      <c r="B1007" s="18"/>
      <c r="C1007" s="18"/>
      <c r="D1007" s="18"/>
      <c r="E1007" s="18"/>
      <c r="F1007" s="18"/>
      <c r="G1007" s="18"/>
      <c r="H1007" s="18"/>
      <c r="I1007" s="18"/>
      <c r="J1007" s="18"/>
      <c r="K1007" s="18"/>
      <c r="L1007" s="18"/>
      <c r="M1007" s="18"/>
      <c r="N1007" s="18"/>
      <c r="O1007" s="18"/>
      <c r="P1007" s="18"/>
      <c r="Q1007" s="18"/>
      <c r="R1007" s="18"/>
      <c r="S1007" s="18"/>
      <c r="T1007" s="18"/>
      <c r="U1007" s="18"/>
      <c r="V1007" s="18"/>
      <c r="W1007" s="18"/>
      <c r="X1007" s="18"/>
      <c r="Y1007" s="18"/>
      <c r="Z1007" s="18"/>
      <c r="AA1007" s="18"/>
      <c r="AB1007" s="18"/>
      <c r="AC1007" s="18"/>
      <c r="AD1007" s="18"/>
    </row>
    <row r="1008">
      <c r="A1008" s="18"/>
      <c r="B1008" s="18"/>
      <c r="C1008" s="18"/>
      <c r="D1008" s="18"/>
      <c r="E1008" s="18"/>
      <c r="F1008" s="18"/>
      <c r="G1008" s="18"/>
      <c r="H1008" s="18"/>
      <c r="I1008" s="18"/>
      <c r="J1008" s="18"/>
      <c r="K1008" s="18"/>
      <c r="L1008" s="18"/>
      <c r="M1008" s="18"/>
      <c r="N1008" s="18"/>
      <c r="O1008" s="18"/>
      <c r="P1008" s="18"/>
      <c r="Q1008" s="18"/>
      <c r="R1008" s="18"/>
      <c r="S1008" s="18"/>
      <c r="T1008" s="18"/>
      <c r="U1008" s="18"/>
      <c r="V1008" s="18"/>
      <c r="W1008" s="18"/>
      <c r="X1008" s="18"/>
      <c r="Y1008" s="18"/>
      <c r="Z1008" s="18"/>
      <c r="AA1008" s="18"/>
      <c r="AB1008" s="18"/>
      <c r="AC1008" s="18"/>
      <c r="AD1008" s="18"/>
    </row>
    <row r="1009">
      <c r="A1009" s="18"/>
      <c r="B1009" s="18"/>
      <c r="C1009" s="18"/>
      <c r="D1009" s="18"/>
      <c r="E1009" s="18"/>
      <c r="F1009" s="18"/>
      <c r="G1009" s="18"/>
      <c r="H1009" s="18"/>
      <c r="I1009" s="18"/>
      <c r="J1009" s="18"/>
      <c r="K1009" s="18"/>
      <c r="L1009" s="18"/>
      <c r="M1009" s="18"/>
      <c r="N1009" s="18"/>
      <c r="O1009" s="18"/>
      <c r="P1009" s="18"/>
      <c r="Q1009" s="18"/>
      <c r="R1009" s="18"/>
      <c r="S1009" s="18"/>
      <c r="T1009" s="18"/>
      <c r="U1009" s="18"/>
      <c r="V1009" s="18"/>
      <c r="W1009" s="18"/>
      <c r="X1009" s="18"/>
      <c r="Y1009" s="18"/>
      <c r="Z1009" s="18"/>
      <c r="AA1009" s="18"/>
      <c r="AB1009" s="18"/>
      <c r="AC1009" s="18"/>
      <c r="AD1009" s="18"/>
    </row>
    <row r="1010">
      <c r="A1010" s="18"/>
      <c r="B1010" s="18"/>
      <c r="C1010" s="18"/>
      <c r="D1010" s="18"/>
      <c r="E1010" s="18"/>
      <c r="F1010" s="18"/>
      <c r="G1010" s="18"/>
      <c r="H1010" s="18"/>
      <c r="I1010" s="18"/>
      <c r="J1010" s="18"/>
      <c r="K1010" s="18"/>
      <c r="L1010" s="18"/>
      <c r="M1010" s="18"/>
      <c r="N1010" s="18"/>
      <c r="O1010" s="18"/>
      <c r="P1010" s="18"/>
      <c r="Q1010" s="18"/>
      <c r="R1010" s="18"/>
      <c r="S1010" s="18"/>
      <c r="T1010" s="18"/>
      <c r="U1010" s="18"/>
      <c r="V1010" s="18"/>
      <c r="W1010" s="18"/>
      <c r="X1010" s="18"/>
      <c r="Y1010" s="18"/>
      <c r="Z1010" s="18"/>
      <c r="AA1010" s="18"/>
      <c r="AB1010" s="18"/>
      <c r="AC1010" s="18"/>
      <c r="AD1010" s="18"/>
    </row>
    <row r="1011">
      <c r="A1011" s="18"/>
      <c r="B1011" s="18"/>
      <c r="C1011" s="18"/>
      <c r="D1011" s="18"/>
      <c r="E1011" s="18"/>
      <c r="F1011" s="18"/>
      <c r="G1011" s="18"/>
      <c r="H1011" s="18"/>
      <c r="I1011" s="18"/>
      <c r="J1011" s="18"/>
      <c r="K1011" s="18"/>
      <c r="L1011" s="18"/>
      <c r="M1011" s="18"/>
      <c r="N1011" s="18"/>
      <c r="O1011" s="18"/>
      <c r="P1011" s="18"/>
      <c r="Q1011" s="18"/>
      <c r="R1011" s="18"/>
      <c r="S1011" s="18"/>
      <c r="T1011" s="18"/>
      <c r="U1011" s="18"/>
      <c r="V1011" s="18"/>
      <c r="W1011" s="18"/>
      <c r="X1011" s="18"/>
      <c r="Y1011" s="18"/>
      <c r="Z1011" s="18"/>
      <c r="AA1011" s="18"/>
      <c r="AB1011" s="18"/>
      <c r="AC1011" s="18"/>
      <c r="AD1011" s="18"/>
    </row>
    <row r="1012">
      <c r="A1012" s="18"/>
      <c r="B1012" s="18"/>
      <c r="C1012" s="18"/>
      <c r="D1012" s="18"/>
      <c r="E1012" s="18"/>
      <c r="F1012" s="18"/>
      <c r="G1012" s="18"/>
      <c r="H1012" s="18"/>
      <c r="I1012" s="18"/>
      <c r="J1012" s="18"/>
      <c r="K1012" s="18"/>
      <c r="L1012" s="18"/>
      <c r="M1012" s="18"/>
      <c r="N1012" s="18"/>
      <c r="O1012" s="18"/>
      <c r="P1012" s="18"/>
      <c r="Q1012" s="18"/>
      <c r="R1012" s="18"/>
      <c r="S1012" s="18"/>
      <c r="T1012" s="18"/>
      <c r="U1012" s="18"/>
      <c r="V1012" s="18"/>
      <c r="W1012" s="18"/>
      <c r="X1012" s="18"/>
      <c r="Y1012" s="18"/>
      <c r="Z1012" s="18"/>
      <c r="AA1012" s="18"/>
      <c r="AB1012" s="18"/>
      <c r="AC1012" s="18"/>
      <c r="AD1012" s="18"/>
    </row>
    <row r="1013">
      <c r="A1013" s="18"/>
      <c r="B1013" s="18"/>
      <c r="C1013" s="18"/>
      <c r="D1013" s="18"/>
      <c r="E1013" s="18"/>
      <c r="F1013" s="18"/>
      <c r="G1013" s="18"/>
      <c r="H1013" s="18"/>
      <c r="I1013" s="18"/>
      <c r="J1013" s="18"/>
      <c r="K1013" s="18"/>
      <c r="L1013" s="18"/>
      <c r="M1013" s="18"/>
      <c r="N1013" s="18"/>
      <c r="O1013" s="18"/>
      <c r="P1013" s="18"/>
      <c r="Q1013" s="18"/>
      <c r="R1013" s="18"/>
      <c r="S1013" s="18"/>
      <c r="T1013" s="18"/>
      <c r="U1013" s="18"/>
      <c r="V1013" s="18"/>
      <c r="W1013" s="18"/>
      <c r="X1013" s="18"/>
      <c r="Y1013" s="18"/>
      <c r="Z1013" s="18"/>
      <c r="AA1013" s="18"/>
      <c r="AB1013" s="18"/>
      <c r="AC1013" s="18"/>
      <c r="AD1013" s="18"/>
    </row>
    <row r="1014">
      <c r="A1014" s="18"/>
      <c r="B1014" s="18"/>
      <c r="C1014" s="18"/>
      <c r="D1014" s="18"/>
      <c r="E1014" s="18"/>
      <c r="F1014" s="18"/>
      <c r="G1014" s="18"/>
      <c r="H1014" s="18"/>
      <c r="I1014" s="18"/>
      <c r="J1014" s="18"/>
      <c r="K1014" s="18"/>
      <c r="L1014" s="18"/>
      <c r="M1014" s="18"/>
      <c r="N1014" s="18"/>
      <c r="O1014" s="18"/>
      <c r="P1014" s="18"/>
      <c r="Q1014" s="18"/>
      <c r="R1014" s="18"/>
      <c r="S1014" s="18"/>
      <c r="T1014" s="18"/>
      <c r="U1014" s="18"/>
      <c r="V1014" s="18"/>
      <c r="W1014" s="18"/>
      <c r="X1014" s="18"/>
      <c r="Y1014" s="18"/>
      <c r="Z1014" s="18"/>
      <c r="AA1014" s="18"/>
      <c r="AB1014" s="18"/>
      <c r="AC1014" s="18"/>
      <c r="AD1014" s="18"/>
    </row>
    <row r="1015">
      <c r="A1015" s="18"/>
      <c r="B1015" s="18"/>
      <c r="C1015" s="18"/>
      <c r="D1015" s="18"/>
      <c r="E1015" s="18"/>
      <c r="F1015" s="18"/>
      <c r="G1015" s="18"/>
      <c r="H1015" s="18"/>
      <c r="I1015" s="18"/>
      <c r="J1015" s="18"/>
      <c r="K1015" s="18"/>
      <c r="L1015" s="18"/>
      <c r="M1015" s="18"/>
      <c r="N1015" s="18"/>
      <c r="O1015" s="18"/>
      <c r="P1015" s="18"/>
      <c r="Q1015" s="18"/>
      <c r="R1015" s="18"/>
      <c r="S1015" s="18"/>
      <c r="T1015" s="18"/>
      <c r="U1015" s="18"/>
      <c r="V1015" s="18"/>
      <c r="W1015" s="18"/>
      <c r="X1015" s="18"/>
      <c r="Y1015" s="18"/>
      <c r="Z1015" s="18"/>
      <c r="AA1015" s="18"/>
      <c r="AB1015" s="18"/>
      <c r="AC1015" s="18"/>
      <c r="AD1015" s="18"/>
    </row>
    <row r="1016">
      <c r="A1016" s="18"/>
      <c r="B1016" s="18"/>
      <c r="C1016" s="18"/>
      <c r="D1016" s="18"/>
      <c r="E1016" s="18"/>
      <c r="F1016" s="18"/>
      <c r="G1016" s="18"/>
      <c r="H1016" s="18"/>
      <c r="I1016" s="18"/>
      <c r="J1016" s="18"/>
      <c r="K1016" s="18"/>
      <c r="L1016" s="18"/>
      <c r="M1016" s="18"/>
      <c r="N1016" s="18"/>
      <c r="O1016" s="18"/>
      <c r="P1016" s="18"/>
      <c r="Q1016" s="18"/>
      <c r="R1016" s="18"/>
      <c r="S1016" s="18"/>
      <c r="T1016" s="18"/>
      <c r="U1016" s="18"/>
      <c r="V1016" s="18"/>
      <c r="W1016" s="18"/>
      <c r="X1016" s="18"/>
      <c r="Y1016" s="18"/>
      <c r="Z1016" s="18"/>
      <c r="AA1016" s="18"/>
      <c r="AB1016" s="18"/>
      <c r="AC1016" s="18"/>
      <c r="AD1016" s="18"/>
    </row>
    <row r="1017">
      <c r="A1017" s="18"/>
      <c r="B1017" s="18"/>
      <c r="C1017" s="18"/>
      <c r="D1017" s="18"/>
      <c r="E1017" s="18"/>
      <c r="F1017" s="18"/>
      <c r="G1017" s="18"/>
      <c r="H1017" s="18"/>
      <c r="I1017" s="18"/>
      <c r="J1017" s="18"/>
      <c r="K1017" s="18"/>
      <c r="L1017" s="18"/>
      <c r="M1017" s="18"/>
      <c r="N1017" s="18"/>
      <c r="O1017" s="18"/>
      <c r="P1017" s="18"/>
      <c r="Q1017" s="18"/>
      <c r="R1017" s="18"/>
      <c r="S1017" s="18"/>
      <c r="T1017" s="18"/>
      <c r="U1017" s="18"/>
      <c r="V1017" s="18"/>
      <c r="W1017" s="18"/>
      <c r="X1017" s="18"/>
      <c r="Y1017" s="18"/>
      <c r="Z1017" s="18"/>
      <c r="AA1017" s="18"/>
      <c r="AB1017" s="18"/>
      <c r="AC1017" s="18"/>
      <c r="AD1017" s="18"/>
    </row>
    <row r="1018">
      <c r="A1018" s="18"/>
      <c r="B1018" s="18"/>
      <c r="C1018" s="18"/>
      <c r="D1018" s="18"/>
      <c r="E1018" s="18"/>
      <c r="F1018" s="18"/>
      <c r="G1018" s="18"/>
      <c r="H1018" s="18"/>
      <c r="I1018" s="18"/>
      <c r="J1018" s="18"/>
      <c r="K1018" s="18"/>
      <c r="L1018" s="18"/>
      <c r="M1018" s="18"/>
      <c r="N1018" s="18"/>
      <c r="O1018" s="18"/>
      <c r="P1018" s="18"/>
      <c r="Q1018" s="18"/>
      <c r="R1018" s="18"/>
      <c r="S1018" s="18"/>
      <c r="T1018" s="18"/>
      <c r="U1018" s="18"/>
      <c r="V1018" s="18"/>
      <c r="W1018" s="18"/>
      <c r="X1018" s="18"/>
      <c r="Y1018" s="18"/>
      <c r="Z1018" s="18"/>
      <c r="AA1018" s="18"/>
      <c r="AB1018" s="18"/>
      <c r="AC1018" s="18"/>
      <c r="AD1018" s="18"/>
    </row>
    <row r="1019">
      <c r="A1019" s="18"/>
      <c r="B1019" s="18"/>
      <c r="C1019" s="18"/>
      <c r="D1019" s="18"/>
      <c r="E1019" s="18"/>
      <c r="F1019" s="18"/>
      <c r="G1019" s="18"/>
      <c r="H1019" s="18"/>
      <c r="I1019" s="18"/>
      <c r="J1019" s="18"/>
      <c r="K1019" s="18"/>
      <c r="L1019" s="18"/>
      <c r="M1019" s="18"/>
      <c r="N1019" s="18"/>
      <c r="O1019" s="18"/>
      <c r="P1019" s="18"/>
      <c r="Q1019" s="18"/>
      <c r="R1019" s="18"/>
      <c r="S1019" s="18"/>
      <c r="T1019" s="18"/>
      <c r="U1019" s="18"/>
      <c r="V1019" s="18"/>
      <c r="W1019" s="18"/>
      <c r="X1019" s="18"/>
      <c r="Y1019" s="18"/>
      <c r="Z1019" s="18"/>
      <c r="AA1019" s="18"/>
      <c r="AB1019" s="18"/>
      <c r="AC1019" s="18"/>
      <c r="AD1019" s="18"/>
    </row>
    <row r="1020">
      <c r="A1020" s="18"/>
      <c r="B1020" s="18"/>
      <c r="C1020" s="18"/>
      <c r="D1020" s="18"/>
      <c r="E1020" s="18"/>
      <c r="F1020" s="18"/>
      <c r="G1020" s="18"/>
      <c r="H1020" s="18"/>
      <c r="I1020" s="18"/>
      <c r="J1020" s="18"/>
      <c r="K1020" s="18"/>
      <c r="L1020" s="18"/>
      <c r="M1020" s="18"/>
      <c r="N1020" s="18"/>
      <c r="O1020" s="18"/>
      <c r="P1020" s="18"/>
      <c r="Q1020" s="18"/>
      <c r="R1020" s="18"/>
      <c r="S1020" s="18"/>
      <c r="T1020" s="18"/>
      <c r="U1020" s="18"/>
      <c r="V1020" s="18"/>
      <c r="W1020" s="18"/>
      <c r="X1020" s="18"/>
      <c r="Y1020" s="18"/>
      <c r="Z1020" s="18"/>
      <c r="AA1020" s="18"/>
      <c r="AB1020" s="18"/>
      <c r="AC1020" s="18"/>
      <c r="AD1020" s="18"/>
    </row>
    <row r="1021">
      <c r="A1021" s="18"/>
      <c r="B1021" s="18"/>
      <c r="C1021" s="18"/>
      <c r="D1021" s="18"/>
      <c r="E1021" s="18"/>
      <c r="F1021" s="18"/>
      <c r="G1021" s="18"/>
      <c r="H1021" s="18"/>
      <c r="I1021" s="18"/>
      <c r="J1021" s="18"/>
      <c r="K1021" s="18"/>
      <c r="L1021" s="18"/>
      <c r="M1021" s="18"/>
      <c r="N1021" s="18"/>
      <c r="O1021" s="18"/>
      <c r="P1021" s="18"/>
      <c r="Q1021" s="18"/>
      <c r="R1021" s="18"/>
      <c r="S1021" s="18"/>
      <c r="T1021" s="18"/>
      <c r="U1021" s="18"/>
      <c r="V1021" s="18"/>
      <c r="W1021" s="18"/>
      <c r="X1021" s="18"/>
      <c r="Y1021" s="18"/>
      <c r="Z1021" s="18"/>
      <c r="AA1021" s="18"/>
      <c r="AB1021" s="18"/>
      <c r="AC1021" s="18"/>
      <c r="AD1021" s="18"/>
    </row>
    <row r="1022">
      <c r="A1022" s="18"/>
      <c r="B1022" s="18"/>
      <c r="C1022" s="18"/>
      <c r="D1022" s="18"/>
      <c r="E1022" s="18"/>
      <c r="F1022" s="18"/>
      <c r="G1022" s="18"/>
      <c r="H1022" s="18"/>
      <c r="I1022" s="18"/>
      <c r="J1022" s="18"/>
      <c r="K1022" s="18"/>
      <c r="L1022" s="18"/>
      <c r="O1022" s="18"/>
      <c r="P1022" s="18"/>
      <c r="Q1022" s="18"/>
      <c r="R1022" s="18"/>
      <c r="S1022" s="18"/>
      <c r="T1022" s="18"/>
      <c r="U1022" s="18"/>
      <c r="V1022" s="18"/>
      <c r="W1022" s="18"/>
      <c r="X1022" s="18"/>
      <c r="Y1022" s="18"/>
      <c r="Z1022" s="18"/>
      <c r="AA1022" s="18"/>
      <c r="AB1022" s="18"/>
      <c r="AC1022" s="18"/>
      <c r="AD1022" s="18"/>
    </row>
  </sheetData>
  <mergeCells count="21">
    <mergeCell ref="A2:J2"/>
    <mergeCell ref="A3:J3"/>
    <mergeCell ref="H4:J4"/>
    <mergeCell ref="I5:J5"/>
    <mergeCell ref="A6:F6"/>
    <mergeCell ref="G6:J6"/>
    <mergeCell ref="M29:Q29"/>
    <mergeCell ref="V37:Y41"/>
    <mergeCell ref="W45:X45"/>
    <mergeCell ref="W46:X46"/>
    <mergeCell ref="O53:P53"/>
    <mergeCell ref="Q53:Q63"/>
    <mergeCell ref="L68:P68"/>
    <mergeCell ref="W81:W85"/>
    <mergeCell ref="V28:Y28"/>
    <mergeCell ref="W29:X29"/>
    <mergeCell ref="Y29:Y30"/>
    <mergeCell ref="M33:M34"/>
    <mergeCell ref="R35:S35"/>
    <mergeCell ref="M36:N36"/>
    <mergeCell ref="O36:P36"/>
  </mergeCells>
  <printOptions horizontalCentered="1"/>
  <pageMargins bottom="0.75" footer="0.0" header="0.0" left="0.7" right="0.7" top="0.75"/>
  <pageSetup fitToHeight="0" paperSize="9" orientation="portrait" pageOrder="overThenDown"/>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pageSetUpPr fitToPage="1"/>
  </sheetPr>
  <sheetViews>
    <sheetView workbookViewId="0">
      <pane xSplit="5.0" ySplit="3.0" topLeftCell="F4" activePane="bottomRight" state="frozen"/>
      <selection activeCell="F1" sqref="F1" pane="topRight"/>
      <selection activeCell="A4" sqref="A4" pane="bottomLeft"/>
      <selection activeCell="F4" sqref="F4" pane="bottomRight"/>
    </sheetView>
  </sheetViews>
  <sheetFormatPr customHeight="1" defaultColWidth="12.63" defaultRowHeight="15.75"/>
  <cols>
    <col customWidth="1" min="1" max="2" width="2.38"/>
    <col customWidth="1" min="3" max="3" width="6.5"/>
    <col customWidth="1" min="4" max="4" width="17.63"/>
    <col customWidth="1" min="6" max="17" width="11.38"/>
    <col customWidth="1" min="18" max="19" width="14.0"/>
    <col customWidth="1" min="20" max="20" width="17.63"/>
    <col customWidth="1" min="21" max="21" width="11.5"/>
    <col customWidth="1" min="22" max="22" width="17.63"/>
    <col customWidth="1" min="23" max="23" width="14.0"/>
  </cols>
  <sheetData>
    <row r="1">
      <c r="A1" s="153"/>
      <c r="B1" s="153"/>
      <c r="D1" s="153"/>
      <c r="E1" s="153"/>
      <c r="F1" s="153" t="s">
        <v>171</v>
      </c>
    </row>
    <row r="2">
      <c r="A2" s="154"/>
      <c r="B2" s="154"/>
      <c r="C2" s="155" t="s">
        <v>172</v>
      </c>
      <c r="D2" s="156"/>
      <c r="E2" s="157"/>
      <c r="F2" s="158" t="s">
        <v>173</v>
      </c>
      <c r="G2" s="159"/>
      <c r="H2" s="159"/>
      <c r="I2" s="159"/>
      <c r="J2" s="159"/>
      <c r="K2" s="159"/>
      <c r="L2" s="159"/>
      <c r="M2" s="159"/>
      <c r="N2" s="159"/>
      <c r="O2" s="159"/>
      <c r="P2" s="159"/>
      <c r="Q2" s="160"/>
    </row>
    <row r="3">
      <c r="A3" s="153"/>
      <c r="C3" s="161" t="s">
        <v>174</v>
      </c>
      <c r="D3" s="162"/>
      <c r="E3" s="163" t="s">
        <v>175</v>
      </c>
      <c r="F3" s="164" t="s">
        <v>176</v>
      </c>
      <c r="G3" s="165" t="s">
        <v>177</v>
      </c>
      <c r="H3" s="165" t="s">
        <v>178</v>
      </c>
      <c r="I3" s="165" t="s">
        <v>179</v>
      </c>
      <c r="J3" s="165" t="s">
        <v>180</v>
      </c>
      <c r="K3" s="165" t="s">
        <v>181</v>
      </c>
      <c r="L3" s="165" t="s">
        <v>182</v>
      </c>
      <c r="M3" s="165" t="s">
        <v>183</v>
      </c>
      <c r="N3" s="165" t="s">
        <v>184</v>
      </c>
      <c r="O3" s="165" t="s">
        <v>185</v>
      </c>
      <c r="P3" s="165" t="s">
        <v>186</v>
      </c>
      <c r="Q3" s="165" t="s">
        <v>187</v>
      </c>
    </row>
    <row r="4" ht="19.5" customHeight="1">
      <c r="A4" s="166">
        <v>1.0</v>
      </c>
      <c r="C4" s="167" t="s">
        <v>188</v>
      </c>
      <c r="D4" s="160"/>
      <c r="E4" s="168">
        <v>1.907584E7</v>
      </c>
      <c r="F4" s="169">
        <v>851600.0</v>
      </c>
      <c r="G4" s="170">
        <v>1703200.0</v>
      </c>
      <c r="H4" s="170">
        <v>1703200.0</v>
      </c>
      <c r="I4" s="170">
        <v>2214160.0</v>
      </c>
      <c r="J4" s="170">
        <v>2214160.0</v>
      </c>
      <c r="K4" s="170">
        <v>1703200.0</v>
      </c>
      <c r="L4" s="170">
        <v>1703200.0</v>
      </c>
      <c r="M4" s="170">
        <v>1703200.0</v>
      </c>
      <c r="N4" s="170">
        <v>1192240.0</v>
      </c>
      <c r="O4" s="170">
        <v>1192240.0</v>
      </c>
      <c r="P4" s="170">
        <v>1192240.0</v>
      </c>
      <c r="Q4" s="170">
        <v>1703200.0</v>
      </c>
    </row>
    <row r="5" ht="19.5" customHeight="1">
      <c r="A5" s="166">
        <v>2.0</v>
      </c>
      <c r="C5" s="171" t="s">
        <v>189</v>
      </c>
      <c r="D5" s="14"/>
      <c r="E5" s="172">
        <f>sum(F5:Q5)</f>
        <v>3665214</v>
      </c>
      <c r="F5" s="173">
        <v>239570.0</v>
      </c>
      <c r="G5" s="174">
        <v>689503.0</v>
      </c>
      <c r="H5" s="70">
        <v>319420.0</v>
      </c>
      <c r="I5" s="70">
        <v>414081.0</v>
      </c>
      <c r="J5" s="70">
        <v>387820.0</v>
      </c>
      <c r="K5" s="70">
        <v>366120.0</v>
      </c>
      <c r="L5" s="70">
        <v>248110.0</v>
      </c>
      <c r="M5" s="70">
        <v>323430.0</v>
      </c>
      <c r="N5" s="70">
        <v>147180.0</v>
      </c>
      <c r="O5" s="70">
        <v>100400.0</v>
      </c>
      <c r="P5" s="70">
        <v>180790.0</v>
      </c>
      <c r="Q5" s="70">
        <v>248790.0</v>
      </c>
      <c r="R5" s="175"/>
      <c r="S5" s="45"/>
      <c r="T5" s="176" t="s">
        <v>190</v>
      </c>
      <c r="U5" s="177">
        <v>3667744.0</v>
      </c>
    </row>
    <row r="6" ht="19.5" customHeight="1">
      <c r="A6" s="166">
        <v>3.0</v>
      </c>
      <c r="C6" s="178" t="s">
        <v>191</v>
      </c>
      <c r="D6" s="179"/>
      <c r="E6" s="180">
        <f t="shared" ref="E6:E8" si="1">SUM(F6:Q6)</f>
        <v>206</v>
      </c>
      <c r="F6" s="181">
        <v>12.0</v>
      </c>
      <c r="G6" s="182">
        <v>21.0</v>
      </c>
      <c r="H6" s="182">
        <v>19.0</v>
      </c>
      <c r="I6" s="182">
        <v>23.0</v>
      </c>
      <c r="J6" s="182">
        <v>21.0</v>
      </c>
      <c r="K6" s="182">
        <v>22.0</v>
      </c>
      <c r="L6" s="182">
        <v>15.0</v>
      </c>
      <c r="M6" s="182">
        <v>17.0</v>
      </c>
      <c r="N6" s="182">
        <v>12.0</v>
      </c>
      <c r="O6" s="182">
        <v>12.0</v>
      </c>
      <c r="P6" s="182">
        <v>15.0</v>
      </c>
      <c r="Q6" s="182">
        <v>17.0</v>
      </c>
      <c r="S6" s="45"/>
      <c r="T6" s="183" t="s">
        <v>192</v>
      </c>
      <c r="U6" s="184">
        <f>E5-U5</f>
        <v>-2530</v>
      </c>
    </row>
    <row r="7" ht="19.5" customHeight="1">
      <c r="A7" s="166">
        <v>4.0</v>
      </c>
      <c r="C7" s="185" t="s">
        <v>193</v>
      </c>
      <c r="D7" s="186"/>
      <c r="E7" s="187">
        <f t="shared" si="1"/>
        <v>1556</v>
      </c>
      <c r="F7" s="188">
        <v>107.0</v>
      </c>
      <c r="G7" s="189">
        <v>272.0</v>
      </c>
      <c r="H7" s="189">
        <v>133.0</v>
      </c>
      <c r="I7" s="189">
        <v>175.0</v>
      </c>
      <c r="J7" s="189">
        <v>152.0</v>
      </c>
      <c r="K7" s="189">
        <v>146.0</v>
      </c>
      <c r="L7" s="189">
        <v>103.0</v>
      </c>
      <c r="M7" s="189">
        <v>161.0</v>
      </c>
      <c r="N7" s="189">
        <v>64.0</v>
      </c>
      <c r="O7" s="189">
        <v>48.0</v>
      </c>
      <c r="P7" s="189">
        <v>78.0</v>
      </c>
      <c r="Q7" s="189">
        <v>117.0</v>
      </c>
      <c r="S7" s="45"/>
      <c r="T7" s="183" t="s">
        <v>194</v>
      </c>
      <c r="U7" s="184">
        <f>E36</f>
        <v>500000</v>
      </c>
    </row>
    <row r="8" ht="19.5" customHeight="1">
      <c r="A8" s="166">
        <v>5.0</v>
      </c>
      <c r="C8" s="178" t="s">
        <v>195</v>
      </c>
      <c r="D8" s="179"/>
      <c r="E8" s="180">
        <f t="shared" si="1"/>
        <v>2479</v>
      </c>
      <c r="F8" s="181">
        <v>166.0</v>
      </c>
      <c r="G8" s="182">
        <v>468.0</v>
      </c>
      <c r="H8" s="182">
        <v>155.0</v>
      </c>
      <c r="I8" s="182">
        <v>219.0</v>
      </c>
      <c r="J8" s="182">
        <v>296.0</v>
      </c>
      <c r="K8" s="182">
        <v>274.0</v>
      </c>
      <c r="L8" s="182">
        <v>180.0</v>
      </c>
      <c r="M8" s="182">
        <v>248.0</v>
      </c>
      <c r="N8" s="182">
        <v>100.0</v>
      </c>
      <c r="O8" s="182">
        <v>66.0</v>
      </c>
      <c r="P8" s="182">
        <v>125.0</v>
      </c>
      <c r="Q8" s="182">
        <v>182.0</v>
      </c>
      <c r="S8" s="45"/>
      <c r="T8" s="183" t="s">
        <v>196</v>
      </c>
      <c r="U8" s="184">
        <f>E40</f>
        <v>47000</v>
      </c>
    </row>
    <row r="9" ht="19.5" customHeight="1">
      <c r="A9" s="166">
        <v>6.0</v>
      </c>
      <c r="C9" s="185" t="s">
        <v>197</v>
      </c>
      <c r="D9" s="186"/>
      <c r="E9" s="187">
        <f t="shared" ref="E9:N9" si="2">E5/E8</f>
        <v>1478.505042</v>
      </c>
      <c r="F9" s="188">
        <f t="shared" si="2"/>
        <v>1443.192771</v>
      </c>
      <c r="G9" s="188">
        <f t="shared" si="2"/>
        <v>1473.297009</v>
      </c>
      <c r="H9" s="188">
        <f t="shared" si="2"/>
        <v>2060.774194</v>
      </c>
      <c r="I9" s="188">
        <f t="shared" si="2"/>
        <v>1890.780822</v>
      </c>
      <c r="J9" s="188">
        <f t="shared" si="2"/>
        <v>1310.202703</v>
      </c>
      <c r="K9" s="188">
        <f t="shared" si="2"/>
        <v>1336.20438</v>
      </c>
      <c r="L9" s="188">
        <f t="shared" si="2"/>
        <v>1378.388889</v>
      </c>
      <c r="M9" s="188">
        <f t="shared" si="2"/>
        <v>1304.153226</v>
      </c>
      <c r="N9" s="188">
        <f t="shared" si="2"/>
        <v>1471.8</v>
      </c>
      <c r="O9" s="189">
        <v>1521.0</v>
      </c>
      <c r="P9" s="189">
        <v>1462.0</v>
      </c>
      <c r="Q9" s="189">
        <v>1460.0</v>
      </c>
      <c r="S9" s="45"/>
      <c r="T9" s="190" t="s">
        <v>198</v>
      </c>
      <c r="U9" s="191">
        <f>sum(U5:U8)</f>
        <v>4212214</v>
      </c>
      <c r="V9" s="192" t="s">
        <v>199</v>
      </c>
      <c r="W9" s="193">
        <f t="shared" ref="W9:W11" si="4">E37</f>
        <v>19207</v>
      </c>
    </row>
    <row r="10" ht="19.5" customHeight="1">
      <c r="A10" s="166">
        <v>7.0</v>
      </c>
      <c r="C10" s="178" t="s">
        <v>200</v>
      </c>
      <c r="D10" s="179"/>
      <c r="E10" s="194">
        <f t="shared" ref="E10:K10" si="3">E8/E6</f>
        <v>12.03398058</v>
      </c>
      <c r="F10" s="181">
        <f t="shared" si="3"/>
        <v>13.83333333</v>
      </c>
      <c r="G10" s="182">
        <f t="shared" si="3"/>
        <v>22.28571429</v>
      </c>
      <c r="H10" s="182">
        <f t="shared" si="3"/>
        <v>8.157894737</v>
      </c>
      <c r="I10" s="182">
        <f t="shared" si="3"/>
        <v>9.52173913</v>
      </c>
      <c r="J10" s="182">
        <f t="shared" si="3"/>
        <v>14.0952381</v>
      </c>
      <c r="K10" s="182">
        <f t="shared" si="3"/>
        <v>12.45454545</v>
      </c>
      <c r="L10" s="182">
        <v>12.0</v>
      </c>
      <c r="M10" s="182">
        <v>15.0</v>
      </c>
      <c r="N10" s="182">
        <v>8.0</v>
      </c>
      <c r="O10" s="182">
        <v>6.0</v>
      </c>
      <c r="P10" s="182">
        <v>8.0</v>
      </c>
      <c r="Q10" s="182">
        <v>11.0</v>
      </c>
      <c r="T10" s="195" t="s">
        <v>201</v>
      </c>
      <c r="U10" s="196">
        <f>U5+U6</f>
        <v>3665214</v>
      </c>
      <c r="V10" s="192" t="s">
        <v>202</v>
      </c>
      <c r="W10" s="193">
        <f t="shared" si="4"/>
        <v>22</v>
      </c>
    </row>
    <row r="11" ht="19.5" customHeight="1">
      <c r="A11" s="166">
        <v>8.0</v>
      </c>
      <c r="C11" s="185" t="s">
        <v>203</v>
      </c>
      <c r="D11" s="186"/>
      <c r="E11" s="197">
        <f t="shared" ref="E11:F11" si="5">E5/E4</f>
        <v>0.1921390618</v>
      </c>
      <c r="F11" s="197">
        <f t="shared" si="5"/>
        <v>0.28131752</v>
      </c>
      <c r="G11" s="198">
        <v>0.405</v>
      </c>
      <c r="H11" s="198">
        <f t="shared" ref="H11:Q11" si="6">H5/H4</f>
        <v>0.1875410991</v>
      </c>
      <c r="I11" s="198">
        <f t="shared" si="6"/>
        <v>0.1870149402</v>
      </c>
      <c r="J11" s="198">
        <f t="shared" si="6"/>
        <v>0.1751544604</v>
      </c>
      <c r="K11" s="198">
        <f t="shared" si="6"/>
        <v>0.2149600752</v>
      </c>
      <c r="L11" s="198">
        <f t="shared" si="6"/>
        <v>0.1456728511</v>
      </c>
      <c r="M11" s="198">
        <f t="shared" si="6"/>
        <v>0.1898954908</v>
      </c>
      <c r="N11" s="198">
        <f t="shared" si="6"/>
        <v>0.123448299</v>
      </c>
      <c r="O11" s="198">
        <f t="shared" si="6"/>
        <v>0.08421123264</v>
      </c>
      <c r="P11" s="198">
        <f t="shared" si="6"/>
        <v>0.1516389318</v>
      </c>
      <c r="Q11" s="198">
        <f t="shared" si="6"/>
        <v>0.1460720996</v>
      </c>
      <c r="T11" s="199"/>
      <c r="U11" s="200"/>
      <c r="V11" s="192" t="s">
        <v>204</v>
      </c>
      <c r="W11" s="193">
        <f t="shared" si="4"/>
        <v>15000</v>
      </c>
    </row>
    <row r="12" ht="19.5" customHeight="1">
      <c r="A12" s="166">
        <v>9.0</v>
      </c>
      <c r="C12" s="201"/>
      <c r="D12" s="202"/>
      <c r="E12" s="203"/>
      <c r="F12" s="204"/>
      <c r="G12" s="205"/>
      <c r="H12" s="205"/>
      <c r="I12" s="205"/>
      <c r="J12" s="205"/>
      <c r="K12" s="205"/>
      <c r="L12" s="205"/>
      <c r="M12" s="205"/>
      <c r="N12" s="205"/>
      <c r="O12" s="205"/>
      <c r="P12" s="205"/>
      <c r="Q12" s="205"/>
      <c r="V12" s="192" t="s">
        <v>101</v>
      </c>
      <c r="W12" s="193">
        <f>sum(W9:W11)</f>
        <v>34229</v>
      </c>
    </row>
    <row r="13" ht="19.5" customHeight="1">
      <c r="A13" s="154"/>
      <c r="B13" s="154"/>
      <c r="C13" s="155" t="s">
        <v>205</v>
      </c>
      <c r="D13" s="156"/>
      <c r="E13" s="157"/>
      <c r="F13" s="206" t="s">
        <v>206</v>
      </c>
      <c r="G13" s="207"/>
      <c r="H13" s="207"/>
      <c r="I13" s="207"/>
      <c r="J13" s="207"/>
      <c r="K13" s="207"/>
      <c r="L13" s="207"/>
      <c r="M13" s="207"/>
      <c r="N13" s="207"/>
      <c r="O13" s="207"/>
      <c r="P13" s="207"/>
      <c r="Q13" s="208"/>
      <c r="V13" s="192" t="s">
        <v>207</v>
      </c>
      <c r="W13" s="209">
        <f>U9</f>
        <v>4212214</v>
      </c>
    </row>
    <row r="14" ht="19.5" customHeight="1">
      <c r="A14" s="153"/>
      <c r="B14" s="153"/>
      <c r="C14" s="210" t="s">
        <v>174</v>
      </c>
      <c r="D14" s="211"/>
      <c r="E14" s="212" t="s">
        <v>175</v>
      </c>
      <c r="F14" s="213" t="s">
        <v>176</v>
      </c>
      <c r="G14" s="214" t="s">
        <v>177</v>
      </c>
      <c r="H14" s="214" t="s">
        <v>178</v>
      </c>
      <c r="I14" s="214" t="s">
        <v>179</v>
      </c>
      <c r="J14" s="214" t="s">
        <v>180</v>
      </c>
      <c r="K14" s="214" t="s">
        <v>181</v>
      </c>
      <c r="L14" s="214" t="s">
        <v>182</v>
      </c>
      <c r="M14" s="214" t="s">
        <v>183</v>
      </c>
      <c r="N14" s="214" t="s">
        <v>184</v>
      </c>
      <c r="O14" s="214" t="s">
        <v>185</v>
      </c>
      <c r="P14" s="214" t="s">
        <v>186</v>
      </c>
      <c r="Q14" s="215" t="s">
        <v>187</v>
      </c>
      <c r="S14" s="216"/>
      <c r="T14" s="217" t="s">
        <v>208</v>
      </c>
      <c r="U14" s="218"/>
      <c r="V14" s="219"/>
      <c r="W14" s="209">
        <f>U9+W12</f>
        <v>4246443</v>
      </c>
    </row>
    <row r="15" ht="19.5" customHeight="1">
      <c r="A15" s="153">
        <v>10.0</v>
      </c>
      <c r="C15" s="220" t="s">
        <v>209</v>
      </c>
      <c r="D15" s="221"/>
      <c r="E15" s="222">
        <f t="shared" ref="E15:E28" si="7">sum(F15:Q15)</f>
        <v>530459</v>
      </c>
      <c r="F15" s="223">
        <v>112980.0</v>
      </c>
      <c r="G15" s="224">
        <v>134786.0</v>
      </c>
      <c r="H15" s="225">
        <v>109141.0</v>
      </c>
      <c r="I15" s="225">
        <v>103475.0</v>
      </c>
      <c r="J15" s="225">
        <v>70077.0</v>
      </c>
      <c r="K15" s="225">
        <v>0.0</v>
      </c>
      <c r="L15" s="225">
        <v>0.0</v>
      </c>
      <c r="M15" s="225">
        <v>0.0</v>
      </c>
      <c r="N15" s="225">
        <v>0.0</v>
      </c>
      <c r="O15" s="225">
        <v>0.0</v>
      </c>
      <c r="P15" s="225">
        <v>0.0</v>
      </c>
      <c r="Q15" s="225">
        <v>0.0</v>
      </c>
      <c r="S15" s="45"/>
      <c r="T15" s="183" t="s">
        <v>210</v>
      </c>
      <c r="U15" s="226">
        <v>232468.0</v>
      </c>
    </row>
    <row r="16" ht="19.5" customHeight="1">
      <c r="A16" s="153">
        <v>11.0</v>
      </c>
      <c r="C16" s="185" t="s">
        <v>211</v>
      </c>
      <c r="D16" s="186"/>
      <c r="E16" s="187">
        <f t="shared" si="7"/>
        <v>400000</v>
      </c>
      <c r="F16" s="227">
        <v>100000.0</v>
      </c>
      <c r="G16" s="228">
        <v>100000.0</v>
      </c>
      <c r="H16" s="229">
        <v>50000.0</v>
      </c>
      <c r="I16" s="229">
        <v>50000.0</v>
      </c>
      <c r="J16" s="229">
        <v>50000.0</v>
      </c>
      <c r="K16" s="229">
        <v>50000.0</v>
      </c>
      <c r="L16" s="229">
        <v>0.0</v>
      </c>
      <c r="M16" s="229">
        <v>0.0</v>
      </c>
      <c r="N16" s="229">
        <v>0.0</v>
      </c>
      <c r="O16" s="229">
        <v>0.0</v>
      </c>
      <c r="P16" s="229">
        <v>0.0</v>
      </c>
      <c r="Q16" s="229">
        <v>0.0</v>
      </c>
      <c r="S16" s="45"/>
      <c r="T16" s="183" t="s">
        <v>126</v>
      </c>
      <c r="U16" s="226">
        <v>7020.0</v>
      </c>
    </row>
    <row r="17" ht="19.5" customHeight="1">
      <c r="A17" s="153">
        <v>12.0</v>
      </c>
      <c r="C17" s="178" t="s">
        <v>212</v>
      </c>
      <c r="D17" s="179"/>
      <c r="E17" s="172">
        <f t="shared" si="7"/>
        <v>1552814</v>
      </c>
      <c r="F17" s="230">
        <v>89300.0</v>
      </c>
      <c r="G17" s="231">
        <v>158000.0</v>
      </c>
      <c r="H17" s="232">
        <v>104000.0</v>
      </c>
      <c r="I17" s="232">
        <v>128250.0</v>
      </c>
      <c r="J17" s="232">
        <v>105900.0</v>
      </c>
      <c r="K17" s="232">
        <v>161500.0</v>
      </c>
      <c r="L17" s="232">
        <v>125150.0</v>
      </c>
      <c r="M17" s="232">
        <v>153800.0</v>
      </c>
      <c r="N17" s="232">
        <v>125514.0</v>
      </c>
      <c r="O17" s="232">
        <v>126300.0</v>
      </c>
      <c r="P17" s="232">
        <v>132600.0</v>
      </c>
      <c r="Q17" s="233">
        <v>142500.0</v>
      </c>
      <c r="S17" s="45"/>
      <c r="T17" s="183" t="s">
        <v>128</v>
      </c>
      <c r="U17" s="234">
        <v>9600.0</v>
      </c>
      <c r="V17" s="235" t="s">
        <v>213</v>
      </c>
      <c r="W17" s="236"/>
      <c r="X17" s="237"/>
    </row>
    <row r="18" ht="19.5" customHeight="1">
      <c r="A18" s="153">
        <v>13.0</v>
      </c>
      <c r="C18" s="185" t="s">
        <v>96</v>
      </c>
      <c r="D18" s="186"/>
      <c r="E18" s="238">
        <f t="shared" si="7"/>
        <v>31968</v>
      </c>
      <c r="F18" s="239"/>
      <c r="G18" s="240"/>
      <c r="H18" s="240"/>
      <c r="I18" s="240"/>
      <c r="J18" s="240"/>
      <c r="K18" s="240"/>
      <c r="L18" s="240"/>
      <c r="M18" s="241">
        <v>31968.0</v>
      </c>
      <c r="N18" s="240"/>
      <c r="O18" s="240"/>
      <c r="P18" s="240"/>
      <c r="Q18" s="242"/>
      <c r="S18" s="45"/>
      <c r="T18" s="183"/>
      <c r="U18" s="234"/>
      <c r="V18" s="243" t="s">
        <v>95</v>
      </c>
      <c r="W18" s="244">
        <v>400000.0</v>
      </c>
      <c r="X18" s="245">
        <f>W18</f>
        <v>400000</v>
      </c>
    </row>
    <row r="19" ht="19.5" customHeight="1">
      <c r="A19" s="153">
        <v>14.0</v>
      </c>
      <c r="C19" s="178" t="s">
        <v>113</v>
      </c>
      <c r="D19" s="179"/>
      <c r="E19" s="246">
        <f t="shared" si="7"/>
        <v>1737210</v>
      </c>
      <c r="F19" s="232">
        <v>218215.0</v>
      </c>
      <c r="G19" s="232">
        <v>341605.0</v>
      </c>
      <c r="H19" s="232">
        <v>168602.0</v>
      </c>
      <c r="I19" s="232">
        <v>205231.0</v>
      </c>
      <c r="J19" s="232">
        <v>158730.0</v>
      </c>
      <c r="K19" s="232">
        <v>107713.0</v>
      </c>
      <c r="L19" s="232">
        <v>86046.0</v>
      </c>
      <c r="M19" s="232">
        <v>137159.0</v>
      </c>
      <c r="N19" s="232">
        <v>76179.0</v>
      </c>
      <c r="O19" s="232">
        <v>53011.0</v>
      </c>
      <c r="P19" s="232">
        <v>94200.0</v>
      </c>
      <c r="Q19" s="232">
        <v>90519.0</v>
      </c>
      <c r="S19" s="45"/>
      <c r="T19" s="183" t="s">
        <v>130</v>
      </c>
      <c r="U19" s="234">
        <v>4000.0</v>
      </c>
      <c r="V19" s="247" t="s">
        <v>214</v>
      </c>
      <c r="W19" s="248">
        <f>E17</f>
        <v>1552814</v>
      </c>
      <c r="X19" s="249">
        <f>sum(F17:P17)</f>
        <v>1410314</v>
      </c>
    </row>
    <row r="20" ht="19.5" customHeight="1">
      <c r="A20" s="153">
        <v>15.0</v>
      </c>
      <c r="C20" s="185" t="s">
        <v>114</v>
      </c>
      <c r="D20" s="186"/>
      <c r="E20" s="187">
        <f t="shared" si="7"/>
        <v>138480</v>
      </c>
      <c r="F20" s="250">
        <v>500.0</v>
      </c>
      <c r="G20" s="228">
        <v>5980.0</v>
      </c>
      <c r="H20" s="229">
        <v>0.0</v>
      </c>
      <c r="I20" s="229">
        <v>132000.0</v>
      </c>
      <c r="J20" s="229">
        <v>0.0</v>
      </c>
      <c r="K20" s="229">
        <v>0.0</v>
      </c>
      <c r="L20" s="229">
        <v>0.0</v>
      </c>
      <c r="M20" s="229">
        <v>0.0</v>
      </c>
      <c r="N20" s="229">
        <v>0.0</v>
      </c>
      <c r="O20" s="229">
        <v>0.0</v>
      </c>
      <c r="P20" s="229">
        <v>0.0</v>
      </c>
      <c r="Q20" s="251">
        <v>0.0</v>
      </c>
      <c r="S20" s="45"/>
      <c r="T20" s="252" t="s">
        <v>131</v>
      </c>
      <c r="U20" s="253">
        <v>253088.0</v>
      </c>
      <c r="V20" s="254" t="s">
        <v>215</v>
      </c>
      <c r="W20" s="245">
        <v>9000.0</v>
      </c>
      <c r="X20" s="255">
        <f>W20</f>
        <v>9000</v>
      </c>
    </row>
    <row r="21" ht="19.5" customHeight="1">
      <c r="A21" s="153">
        <v>16.0</v>
      </c>
      <c r="C21" s="178" t="s">
        <v>115</v>
      </c>
      <c r="D21" s="179"/>
      <c r="E21" s="180">
        <f t="shared" si="7"/>
        <v>49000</v>
      </c>
      <c r="F21" s="256">
        <v>0.0</v>
      </c>
      <c r="G21" s="257">
        <v>0.0</v>
      </c>
      <c r="H21" s="225">
        <v>0.0</v>
      </c>
      <c r="I21" s="225">
        <v>0.0</v>
      </c>
      <c r="J21" s="225">
        <v>0.0</v>
      </c>
      <c r="K21" s="225">
        <v>0.0</v>
      </c>
      <c r="L21" s="225">
        <v>27000.0</v>
      </c>
      <c r="M21" s="225">
        <v>0.0</v>
      </c>
      <c r="N21" s="225">
        <v>0.0</v>
      </c>
      <c r="O21" s="225">
        <v>22000.0</v>
      </c>
      <c r="P21" s="225">
        <v>0.0</v>
      </c>
      <c r="Q21" s="258">
        <v>0.0</v>
      </c>
      <c r="S21" s="45"/>
      <c r="T21" s="45" t="s">
        <v>132</v>
      </c>
      <c r="U21" s="175">
        <v>1484122.0</v>
      </c>
      <c r="V21" s="247" t="s">
        <v>216</v>
      </c>
      <c r="W21" s="248">
        <f>U26*-1</f>
        <v>-142500</v>
      </c>
      <c r="X21" s="259"/>
    </row>
    <row r="22" ht="19.5" customHeight="1">
      <c r="A22" s="153">
        <v>17.0</v>
      </c>
      <c r="C22" s="178" t="s">
        <v>116</v>
      </c>
      <c r="D22" s="186"/>
      <c r="E22" s="187">
        <f t="shared" si="7"/>
        <v>443919</v>
      </c>
      <c r="F22" s="260">
        <v>4506.0</v>
      </c>
      <c r="G22" s="261">
        <v>37255.0</v>
      </c>
      <c r="H22" s="240">
        <v>37947.0</v>
      </c>
      <c r="I22" s="240">
        <v>38601.0</v>
      </c>
      <c r="J22" s="240">
        <v>40462.0</v>
      </c>
      <c r="K22" s="240">
        <v>36340.0</v>
      </c>
      <c r="L22" s="240">
        <v>38583.0</v>
      </c>
      <c r="M22" s="240">
        <v>45872.0</v>
      </c>
      <c r="N22" s="240">
        <v>41724.0</v>
      </c>
      <c r="O22" s="240">
        <v>45259.0</v>
      </c>
      <c r="P22" s="240">
        <v>35845.0</v>
      </c>
      <c r="Q22" s="262">
        <v>41525.0</v>
      </c>
      <c r="S22" s="45"/>
      <c r="T22" s="45" t="s">
        <v>134</v>
      </c>
      <c r="U22" s="263">
        <f>U20+U21</f>
        <v>1737210</v>
      </c>
      <c r="V22" s="264" t="s">
        <v>60</v>
      </c>
      <c r="W22" s="265">
        <f>sum(W18:W21)</f>
        <v>1819314</v>
      </c>
      <c r="X22" s="255">
        <f>X18+X19+X20</f>
        <v>1819314</v>
      </c>
    </row>
    <row r="23" ht="19.5" customHeight="1">
      <c r="A23" s="153">
        <v>18.0</v>
      </c>
      <c r="C23" s="178" t="s">
        <v>117</v>
      </c>
      <c r="D23" s="179"/>
      <c r="E23" s="180">
        <f t="shared" si="7"/>
        <v>8965</v>
      </c>
      <c r="F23" s="181">
        <v>0.0</v>
      </c>
      <c r="G23" s="182">
        <v>0.0</v>
      </c>
      <c r="H23" s="266">
        <v>0.0</v>
      </c>
      <c r="I23" s="266">
        <v>0.0</v>
      </c>
      <c r="J23" s="266">
        <v>0.0</v>
      </c>
      <c r="K23" s="266">
        <v>0.0</v>
      </c>
      <c r="L23" s="232">
        <v>675.0</v>
      </c>
      <c r="M23" s="232">
        <v>618.0</v>
      </c>
      <c r="N23" s="232">
        <v>2044.0</v>
      </c>
      <c r="O23" s="232">
        <v>182.0</v>
      </c>
      <c r="P23" s="232">
        <v>2269.0</v>
      </c>
      <c r="Q23" s="233">
        <v>3177.0</v>
      </c>
      <c r="S23" s="267"/>
      <c r="T23" s="267"/>
      <c r="U23" s="267"/>
    </row>
    <row r="24" ht="19.5" customHeight="1">
      <c r="A24" s="153">
        <v>19.0</v>
      </c>
      <c r="C24" s="185" t="s">
        <v>118</v>
      </c>
      <c r="D24" s="186"/>
      <c r="E24" s="187">
        <f t="shared" si="7"/>
        <v>17876</v>
      </c>
      <c r="F24" s="260">
        <v>1155.0</v>
      </c>
      <c r="G24" s="261">
        <v>1155.0</v>
      </c>
      <c r="H24" s="240">
        <v>660.0</v>
      </c>
      <c r="I24" s="240">
        <v>1650.0</v>
      </c>
      <c r="J24" s="240">
        <v>1485.0</v>
      </c>
      <c r="K24" s="240">
        <v>4455.0</v>
      </c>
      <c r="L24" s="240">
        <v>313.0</v>
      </c>
      <c r="M24" s="240">
        <v>886.0</v>
      </c>
      <c r="N24" s="240">
        <v>1849.0</v>
      </c>
      <c r="O24" s="240">
        <v>2453.0</v>
      </c>
      <c r="P24" s="240">
        <v>825.0</v>
      </c>
      <c r="Q24" s="262">
        <v>990.0</v>
      </c>
      <c r="S24" s="267"/>
      <c r="T24" s="268" t="s">
        <v>217</v>
      </c>
      <c r="U24" s="218"/>
    </row>
    <row r="25" ht="19.5" customHeight="1">
      <c r="A25" s="153">
        <v>20.0</v>
      </c>
      <c r="C25" s="178" t="s">
        <v>119</v>
      </c>
      <c r="D25" s="179"/>
      <c r="E25" s="180">
        <f t="shared" si="7"/>
        <v>30300</v>
      </c>
      <c r="F25" s="230">
        <v>0.0</v>
      </c>
      <c r="G25" s="231">
        <v>30300.0</v>
      </c>
      <c r="H25" s="232"/>
      <c r="I25" s="232">
        <v>0.0</v>
      </c>
      <c r="J25" s="232">
        <v>0.0</v>
      </c>
      <c r="K25" s="232">
        <v>0.0</v>
      </c>
      <c r="L25" s="232">
        <v>0.0</v>
      </c>
      <c r="M25" s="232">
        <v>0.0</v>
      </c>
      <c r="N25" s="232">
        <v>0.0</v>
      </c>
      <c r="O25" s="232">
        <v>0.0</v>
      </c>
      <c r="P25" s="232">
        <v>0.0</v>
      </c>
      <c r="Q25" s="233">
        <v>0.0</v>
      </c>
      <c r="S25" s="45"/>
      <c r="T25" s="183" t="s">
        <v>218</v>
      </c>
      <c r="U25" s="226">
        <f>sum(F17:P17)</f>
        <v>1410314</v>
      </c>
    </row>
    <row r="26" ht="19.5" customHeight="1">
      <c r="A26" s="153">
        <v>21.0</v>
      </c>
      <c r="C26" s="185" t="s">
        <v>120</v>
      </c>
      <c r="D26" s="186"/>
      <c r="E26" s="187">
        <f t="shared" si="7"/>
        <v>22000</v>
      </c>
      <c r="F26" s="188">
        <v>22000.0</v>
      </c>
      <c r="G26" s="228">
        <v>0.0</v>
      </c>
      <c r="H26" s="229">
        <v>0.0</v>
      </c>
      <c r="I26" s="229">
        <v>0.0</v>
      </c>
      <c r="J26" s="229">
        <v>0.0</v>
      </c>
      <c r="K26" s="229">
        <v>0.0</v>
      </c>
      <c r="L26" s="229">
        <v>0.0</v>
      </c>
      <c r="M26" s="229">
        <v>0.0</v>
      </c>
      <c r="N26" s="229">
        <v>0.0</v>
      </c>
      <c r="O26" s="229">
        <v>0.0</v>
      </c>
      <c r="P26" s="229">
        <v>0.0</v>
      </c>
      <c r="Q26" s="251">
        <v>0.0</v>
      </c>
      <c r="S26" s="45"/>
      <c r="T26" s="183" t="s">
        <v>219</v>
      </c>
      <c r="U26" s="226">
        <f>Q17</f>
        <v>142500</v>
      </c>
    </row>
    <row r="27" ht="19.5" customHeight="1">
      <c r="A27" s="153">
        <v>22.0</v>
      </c>
      <c r="C27" s="178" t="s">
        <v>122</v>
      </c>
      <c r="D27" s="179"/>
      <c r="E27" s="180">
        <f t="shared" si="7"/>
        <v>49540</v>
      </c>
      <c r="F27" s="181">
        <v>0.0</v>
      </c>
      <c r="G27" s="231">
        <v>23540.0</v>
      </c>
      <c r="H27" s="232">
        <v>2600.0</v>
      </c>
      <c r="I27" s="232">
        <v>2600.0</v>
      </c>
      <c r="J27" s="232">
        <v>2600.0</v>
      </c>
      <c r="K27" s="232">
        <v>2600.0</v>
      </c>
      <c r="L27" s="232">
        <v>2600.0</v>
      </c>
      <c r="M27" s="232">
        <v>2600.0</v>
      </c>
      <c r="N27" s="232">
        <v>2600.0</v>
      </c>
      <c r="O27" s="232">
        <v>2600.0</v>
      </c>
      <c r="P27" s="232">
        <v>2600.0</v>
      </c>
      <c r="Q27" s="233">
        <v>2600.0</v>
      </c>
      <c r="S27" s="45"/>
      <c r="T27" s="269" t="s">
        <v>131</v>
      </c>
      <c r="U27" s="270">
        <f>sum(U25:U26)</f>
        <v>1552814</v>
      </c>
    </row>
    <row r="28" ht="19.5" customHeight="1">
      <c r="A28" s="153">
        <v>23.0</v>
      </c>
      <c r="C28" s="185" t="s">
        <v>124</v>
      </c>
      <c r="D28" s="186"/>
      <c r="E28" s="187">
        <f t="shared" si="7"/>
        <v>570789</v>
      </c>
      <c r="F28" s="260">
        <v>126861.0</v>
      </c>
      <c r="G28" s="261">
        <v>85146.0</v>
      </c>
      <c r="H28" s="240">
        <v>270302.0</v>
      </c>
      <c r="I28" s="240">
        <v>1064.0</v>
      </c>
      <c r="J28" s="240">
        <v>19092.0</v>
      </c>
      <c r="K28" s="240">
        <v>2331.0</v>
      </c>
      <c r="L28" s="240">
        <v>10139.0</v>
      </c>
      <c r="M28" s="240">
        <v>19094.0</v>
      </c>
      <c r="N28" s="240">
        <v>4546.0</v>
      </c>
      <c r="O28" s="240">
        <v>21934.0</v>
      </c>
      <c r="P28" s="240">
        <v>1317.0</v>
      </c>
      <c r="Q28" s="262">
        <v>8963.0</v>
      </c>
      <c r="U28" s="175">
        <v>1561814.0</v>
      </c>
    </row>
    <row r="29" ht="19.5" customHeight="1">
      <c r="A29" s="153"/>
      <c r="C29" s="178"/>
      <c r="D29" s="14"/>
      <c r="E29" s="180"/>
      <c r="F29" s="223"/>
      <c r="G29" s="257"/>
      <c r="H29" s="257"/>
      <c r="I29" s="257"/>
      <c r="J29" s="257"/>
      <c r="K29" s="257"/>
      <c r="L29" s="224"/>
      <c r="M29" s="224"/>
      <c r="N29" s="224"/>
      <c r="O29" s="224"/>
      <c r="P29" s="224"/>
      <c r="Q29" s="180"/>
      <c r="U29" s="271"/>
    </row>
    <row r="30" ht="19.5" customHeight="1">
      <c r="A30" s="153">
        <v>29.0</v>
      </c>
      <c r="C30" s="272" t="s">
        <v>220</v>
      </c>
      <c r="D30" s="14"/>
      <c r="E30" s="273">
        <f t="shared" ref="E30:E31" si="9">sum(F30:Q30)</f>
        <v>5583320</v>
      </c>
      <c r="F30" s="274">
        <f>sum(F15:F29)</f>
        <v>675517</v>
      </c>
      <c r="G30" s="275">
        <f t="shared" ref="G30:Q30" si="8">sum(G15:G28)</f>
        <v>917767</v>
      </c>
      <c r="H30" s="275">
        <f t="shared" si="8"/>
        <v>743252</v>
      </c>
      <c r="I30" s="275">
        <f t="shared" si="8"/>
        <v>662871</v>
      </c>
      <c r="J30" s="275">
        <f t="shared" si="8"/>
        <v>448346</v>
      </c>
      <c r="K30" s="275">
        <f t="shared" si="8"/>
        <v>364939</v>
      </c>
      <c r="L30" s="275">
        <f t="shared" si="8"/>
        <v>290506</v>
      </c>
      <c r="M30" s="275">
        <f t="shared" si="8"/>
        <v>391997</v>
      </c>
      <c r="N30" s="275">
        <f t="shared" si="8"/>
        <v>254456</v>
      </c>
      <c r="O30" s="275">
        <f t="shared" si="8"/>
        <v>273739</v>
      </c>
      <c r="P30" s="275">
        <f t="shared" si="8"/>
        <v>269656</v>
      </c>
      <c r="Q30" s="273">
        <f t="shared" si="8"/>
        <v>290274</v>
      </c>
      <c r="S30" s="276"/>
      <c r="T30" s="277" t="s">
        <v>221</v>
      </c>
      <c r="V30" s="271"/>
      <c r="W30" s="271"/>
      <c r="X30" s="271"/>
      <c r="Y30" s="271"/>
      <c r="Z30" s="271"/>
      <c r="AA30" s="271"/>
      <c r="AB30" s="271"/>
      <c r="AC30" s="271"/>
      <c r="AD30" s="271"/>
      <c r="AE30" s="271"/>
      <c r="AF30" s="271"/>
      <c r="AG30" s="271"/>
    </row>
    <row r="31" ht="19.5" customHeight="1">
      <c r="A31" s="153">
        <v>34.0</v>
      </c>
      <c r="C31" s="278" t="s">
        <v>222</v>
      </c>
      <c r="D31" s="208"/>
      <c r="E31" s="279">
        <f t="shared" si="9"/>
        <v>-1918106</v>
      </c>
      <c r="F31" s="280">
        <f t="shared" ref="F31:Q31" si="10">F5-F30</f>
        <v>-435947</v>
      </c>
      <c r="G31" s="280">
        <f t="shared" si="10"/>
        <v>-228264</v>
      </c>
      <c r="H31" s="280">
        <f t="shared" si="10"/>
        <v>-423832</v>
      </c>
      <c r="I31" s="280">
        <f t="shared" si="10"/>
        <v>-248790</v>
      </c>
      <c r="J31" s="280">
        <f t="shared" si="10"/>
        <v>-60526</v>
      </c>
      <c r="K31" s="280">
        <f t="shared" si="10"/>
        <v>1181</v>
      </c>
      <c r="L31" s="280">
        <f t="shared" si="10"/>
        <v>-42396</v>
      </c>
      <c r="M31" s="280">
        <f t="shared" si="10"/>
        <v>-68567</v>
      </c>
      <c r="N31" s="280">
        <f t="shared" si="10"/>
        <v>-107276</v>
      </c>
      <c r="O31" s="281">
        <f t="shared" si="10"/>
        <v>-173339</v>
      </c>
      <c r="P31" s="281">
        <f t="shared" si="10"/>
        <v>-88866</v>
      </c>
      <c r="Q31" s="282">
        <f t="shared" si="10"/>
        <v>-41484</v>
      </c>
      <c r="S31" s="276" t="s">
        <v>223</v>
      </c>
      <c r="T31" s="283">
        <f>U20+U26</f>
        <v>395588</v>
      </c>
    </row>
    <row r="32" hidden="1">
      <c r="A32" s="153">
        <v>32.0</v>
      </c>
      <c r="C32" s="284" t="s">
        <v>224</v>
      </c>
      <c r="D32" s="285" t="s">
        <v>225</v>
      </c>
      <c r="E32" s="286">
        <v>1.7052928E7</v>
      </c>
      <c r="F32" s="287">
        <v>793970.0</v>
      </c>
      <c r="G32" s="288">
        <v>1517940.0</v>
      </c>
      <c r="H32" s="288">
        <v>1517940.0</v>
      </c>
      <c r="I32" s="288">
        <v>1962322.0</v>
      </c>
      <c r="J32" s="288">
        <v>1962322.0</v>
      </c>
      <c r="K32" s="288">
        <v>1517940.0</v>
      </c>
      <c r="L32" s="288">
        <v>1517940.0</v>
      </c>
      <c r="M32" s="288">
        <v>1517940.0</v>
      </c>
      <c r="N32" s="288">
        <v>1075558.0</v>
      </c>
      <c r="O32" s="288">
        <v>1075558.0</v>
      </c>
      <c r="P32" s="288">
        <v>1075558.0</v>
      </c>
      <c r="Q32" s="286">
        <v>1517940.0</v>
      </c>
      <c r="U32" s="271"/>
    </row>
    <row r="33" hidden="1">
      <c r="A33" s="153">
        <v>33.0</v>
      </c>
      <c r="C33" s="289"/>
      <c r="D33" s="290" t="s">
        <v>226</v>
      </c>
      <c r="E33" s="291">
        <v>2022912.0</v>
      </c>
      <c r="F33" s="292">
        <v>57630.0</v>
      </c>
      <c r="G33" s="293">
        <v>185260.0</v>
      </c>
      <c r="H33" s="293">
        <v>185260.0</v>
      </c>
      <c r="I33" s="293">
        <v>251838.0</v>
      </c>
      <c r="J33" s="293">
        <v>251838.0</v>
      </c>
      <c r="K33" s="293">
        <v>185260.0</v>
      </c>
      <c r="L33" s="293">
        <v>185260.0</v>
      </c>
      <c r="M33" s="293">
        <v>185260.0</v>
      </c>
      <c r="N33" s="293">
        <v>116682.0</v>
      </c>
      <c r="O33" s="293">
        <v>116682.0</v>
      </c>
      <c r="P33" s="293">
        <v>116682.0</v>
      </c>
      <c r="Q33" s="291">
        <v>185260.0</v>
      </c>
    </row>
    <row r="34" hidden="1">
      <c r="A34" s="153">
        <v>35.0</v>
      </c>
      <c r="C34" s="294" t="s">
        <v>227</v>
      </c>
      <c r="D34" s="160"/>
      <c r="E34" s="295"/>
      <c r="F34" s="295"/>
      <c r="G34" s="295"/>
      <c r="H34" s="296"/>
      <c r="I34" s="296"/>
      <c r="J34" s="296"/>
      <c r="K34" s="296"/>
      <c r="L34" s="296"/>
      <c r="M34" s="296"/>
      <c r="N34" s="296"/>
      <c r="O34" s="296"/>
      <c r="P34" s="296"/>
      <c r="Q34" s="296"/>
    </row>
    <row r="35" ht="12.0" customHeight="1">
      <c r="A35" s="154"/>
    </row>
    <row r="36" ht="19.5" customHeight="1">
      <c r="A36" s="154"/>
      <c r="C36" s="297"/>
      <c r="D36" s="298" t="s">
        <v>194</v>
      </c>
      <c r="E36" s="299">
        <f t="shared" ref="E36:E39" si="11">sum(F36:Q36)</f>
        <v>500000</v>
      </c>
      <c r="F36" s="300">
        <v>60000.0</v>
      </c>
      <c r="G36" s="300">
        <v>80000.0</v>
      </c>
      <c r="H36" s="301">
        <v>40000.0</v>
      </c>
      <c r="I36" s="301">
        <v>40000.0</v>
      </c>
      <c r="J36" s="301">
        <v>40000.0</v>
      </c>
      <c r="K36" s="301">
        <v>40000.0</v>
      </c>
      <c r="L36" s="301">
        <v>40000.0</v>
      </c>
      <c r="M36" s="301">
        <v>40000.0</v>
      </c>
      <c r="N36" s="301">
        <v>40000.0</v>
      </c>
      <c r="O36" s="302">
        <v>20000.0</v>
      </c>
      <c r="P36" s="302">
        <v>20000.0</v>
      </c>
      <c r="Q36" s="303">
        <v>40000.0</v>
      </c>
      <c r="T36" s="304" t="s">
        <v>228</v>
      </c>
      <c r="U36" s="159"/>
      <c r="V36" s="159"/>
      <c r="W36" s="159"/>
    </row>
    <row r="37" ht="19.5" customHeight="1">
      <c r="A37" s="154"/>
      <c r="B37" s="154"/>
      <c r="C37" s="305"/>
      <c r="D37" s="45" t="s">
        <v>199</v>
      </c>
      <c r="E37" s="306">
        <f t="shared" si="11"/>
        <v>19207</v>
      </c>
      <c r="F37" s="307"/>
      <c r="G37" s="307"/>
      <c r="H37" s="307"/>
      <c r="I37" s="307">
        <v>3000.0</v>
      </c>
      <c r="J37" s="307"/>
      <c r="K37" s="307"/>
      <c r="L37" s="307"/>
      <c r="M37" s="307"/>
      <c r="N37" s="307"/>
      <c r="P37" s="175">
        <v>9000.0</v>
      </c>
      <c r="Q37" s="308">
        <v>7207.0</v>
      </c>
      <c r="T37" s="309"/>
      <c r="U37" s="309"/>
      <c r="V37" s="309"/>
      <c r="W37" s="309"/>
    </row>
    <row r="38" ht="19.5" customHeight="1">
      <c r="A38" s="154"/>
      <c r="B38" s="154"/>
      <c r="C38" s="305"/>
      <c r="D38" s="45" t="s">
        <v>78</v>
      </c>
      <c r="E38" s="306">
        <f t="shared" si="11"/>
        <v>22</v>
      </c>
      <c r="F38" s="307">
        <v>2.0</v>
      </c>
      <c r="G38" s="307"/>
      <c r="H38" s="307"/>
      <c r="I38" s="307"/>
      <c r="J38" s="307">
        <v>12.0</v>
      </c>
      <c r="K38" s="307"/>
      <c r="L38" s="307">
        <v>3.0</v>
      </c>
      <c r="M38" s="307"/>
      <c r="N38" s="307"/>
      <c r="P38" s="45">
        <v>5.0</v>
      </c>
      <c r="Q38" s="310"/>
      <c r="T38" s="311"/>
      <c r="U38" s="312" t="s">
        <v>229</v>
      </c>
      <c r="V38" s="312" t="s">
        <v>230</v>
      </c>
      <c r="W38" s="312" t="s">
        <v>131</v>
      </c>
    </row>
    <row r="39" ht="19.5" customHeight="1">
      <c r="A39" s="154"/>
      <c r="B39" s="154"/>
      <c r="C39" s="305"/>
      <c r="D39" s="45" t="s">
        <v>231</v>
      </c>
      <c r="E39" s="306">
        <f t="shared" si="11"/>
        <v>15000</v>
      </c>
      <c r="F39" s="307"/>
      <c r="G39" s="307">
        <v>15000.0</v>
      </c>
      <c r="H39" s="307"/>
      <c r="I39" s="307"/>
      <c r="J39" s="307"/>
      <c r="K39" s="307"/>
      <c r="L39" s="307"/>
      <c r="M39" s="307"/>
      <c r="N39" s="307"/>
      <c r="Q39" s="310"/>
      <c r="T39" s="313" t="s">
        <v>232</v>
      </c>
      <c r="U39" s="314">
        <v>1484122.0</v>
      </c>
      <c r="V39" s="315">
        <f>E30-E19-U26</f>
        <v>3703610</v>
      </c>
      <c r="W39" s="316">
        <f t="shared" ref="W39:W41" si="12">U39+V39</f>
        <v>5187732</v>
      </c>
    </row>
    <row r="40" ht="19.5" customHeight="1">
      <c r="A40" s="154"/>
      <c r="C40" s="305"/>
      <c r="D40" s="45" t="s">
        <v>196</v>
      </c>
      <c r="E40" s="306">
        <f>SUM(F40:Q40)</f>
        <v>47000</v>
      </c>
      <c r="F40" s="307">
        <v>20000.0</v>
      </c>
      <c r="G40" s="307">
        <v>27000.0</v>
      </c>
      <c r="H40" s="307"/>
      <c r="I40" s="307"/>
      <c r="J40" s="307"/>
      <c r="K40" s="307"/>
      <c r="L40" s="307"/>
      <c r="M40" s="307"/>
      <c r="N40" s="307"/>
      <c r="Q40" s="310"/>
      <c r="T40" s="313" t="s">
        <v>233</v>
      </c>
      <c r="U40" s="317">
        <v>0.0</v>
      </c>
      <c r="V40" s="316">
        <f>V41-V39</f>
        <v>571023</v>
      </c>
      <c r="W40" s="316">
        <f t="shared" si="12"/>
        <v>571023</v>
      </c>
    </row>
    <row r="41" ht="19.5" customHeight="1">
      <c r="A41" s="154"/>
      <c r="C41" s="305" t="s">
        <v>234</v>
      </c>
      <c r="E41" s="318">
        <f t="shared" ref="E41:E47" si="14">sum(F41:Q41)</f>
        <v>581229</v>
      </c>
      <c r="F41" s="319">
        <f t="shared" ref="F41:Q41" si="13">SUM(F36:F40)</f>
        <v>80002</v>
      </c>
      <c r="G41" s="319">
        <f t="shared" si="13"/>
        <v>122000</v>
      </c>
      <c r="H41" s="319">
        <f t="shared" si="13"/>
        <v>40000</v>
      </c>
      <c r="I41" s="319">
        <f t="shared" si="13"/>
        <v>43000</v>
      </c>
      <c r="J41" s="319">
        <f t="shared" si="13"/>
        <v>40012</v>
      </c>
      <c r="K41" s="319">
        <f t="shared" si="13"/>
        <v>40000</v>
      </c>
      <c r="L41" s="319">
        <f t="shared" si="13"/>
        <v>40003</v>
      </c>
      <c r="M41" s="319">
        <f t="shared" si="13"/>
        <v>40000</v>
      </c>
      <c r="N41" s="319">
        <f t="shared" si="13"/>
        <v>40000</v>
      </c>
      <c r="O41" s="320">
        <f t="shared" si="13"/>
        <v>20000</v>
      </c>
      <c r="P41" s="320">
        <f t="shared" si="13"/>
        <v>29005</v>
      </c>
      <c r="Q41" s="321">
        <f t="shared" si="13"/>
        <v>47207</v>
      </c>
      <c r="T41" s="313" t="s">
        <v>235</v>
      </c>
      <c r="U41" s="316">
        <f>U39+U40</f>
        <v>1484122</v>
      </c>
      <c r="V41" s="322">
        <f>E80</f>
        <v>4274633</v>
      </c>
      <c r="W41" s="316">
        <f t="shared" si="12"/>
        <v>5758755</v>
      </c>
    </row>
    <row r="42" ht="19.5" customHeight="1">
      <c r="A42" s="154"/>
      <c r="C42" s="323"/>
      <c r="D42" s="324" t="s">
        <v>135</v>
      </c>
      <c r="E42" s="325">
        <f t="shared" si="14"/>
        <v>102000</v>
      </c>
      <c r="F42" s="326">
        <v>8500.0</v>
      </c>
      <c r="G42" s="326">
        <v>8500.0</v>
      </c>
      <c r="H42" s="326">
        <v>8500.0</v>
      </c>
      <c r="I42" s="326">
        <v>8500.0</v>
      </c>
      <c r="J42" s="326">
        <v>8500.0</v>
      </c>
      <c r="K42" s="326">
        <v>8500.0</v>
      </c>
      <c r="L42" s="326">
        <v>8500.0</v>
      </c>
      <c r="M42" s="326">
        <v>8500.0</v>
      </c>
      <c r="N42" s="326">
        <v>8500.0</v>
      </c>
      <c r="O42" s="326">
        <v>8500.0</v>
      </c>
      <c r="P42" s="326">
        <v>8500.0</v>
      </c>
      <c r="Q42" s="327">
        <v>8500.0</v>
      </c>
    </row>
    <row r="43" ht="19.5" customHeight="1">
      <c r="A43" s="154"/>
      <c r="C43" s="323"/>
      <c r="D43" s="328" t="s">
        <v>236</v>
      </c>
      <c r="E43" s="329">
        <f t="shared" si="14"/>
        <v>12639</v>
      </c>
      <c r="F43" s="329">
        <v>908.0</v>
      </c>
      <c r="G43" s="329">
        <v>390.0</v>
      </c>
      <c r="H43" s="329">
        <v>390.0</v>
      </c>
      <c r="I43" s="329">
        <v>856.0</v>
      </c>
      <c r="J43" s="329">
        <v>976.0</v>
      </c>
      <c r="K43" s="329">
        <v>1386.0</v>
      </c>
      <c r="L43" s="329">
        <v>1407.0</v>
      </c>
      <c r="M43" s="329">
        <v>1561.0</v>
      </c>
      <c r="N43" s="329">
        <v>1722.0</v>
      </c>
      <c r="O43" s="329"/>
      <c r="P43" s="329">
        <v>1580.0</v>
      </c>
      <c r="Q43" s="330">
        <v>1463.0</v>
      </c>
    </row>
    <row r="44" ht="19.5" customHeight="1">
      <c r="A44" s="154"/>
      <c r="C44" s="323"/>
      <c r="D44" s="331" t="s">
        <v>237</v>
      </c>
      <c r="E44" s="332">
        <f t="shared" si="14"/>
        <v>9427</v>
      </c>
      <c r="F44" s="332"/>
      <c r="G44" s="332"/>
      <c r="H44" s="332"/>
      <c r="I44" s="332"/>
      <c r="J44" s="332"/>
      <c r="K44" s="332">
        <v>2700.0</v>
      </c>
      <c r="L44" s="332"/>
      <c r="M44" s="332"/>
      <c r="N44" s="332">
        <v>2217.0</v>
      </c>
      <c r="O44" s="332">
        <v>2145.0</v>
      </c>
      <c r="P44" s="332">
        <v>2145.0</v>
      </c>
      <c r="Q44" s="333">
        <v>220.0</v>
      </c>
      <c r="T44" s="45" t="s">
        <v>238</v>
      </c>
    </row>
    <row r="45" ht="19.5" customHeight="1">
      <c r="A45" s="154"/>
      <c r="B45" s="154"/>
      <c r="C45" s="323"/>
      <c r="D45" s="334" t="s">
        <v>116</v>
      </c>
      <c r="E45" s="335">
        <f t="shared" si="14"/>
        <v>22066</v>
      </c>
      <c r="F45" s="336">
        <f t="shared" ref="F45:Q45" si="15">F43+F44</f>
        <v>908</v>
      </c>
      <c r="G45" s="336">
        <f t="shared" si="15"/>
        <v>390</v>
      </c>
      <c r="H45" s="336">
        <f t="shared" si="15"/>
        <v>390</v>
      </c>
      <c r="I45" s="336">
        <f t="shared" si="15"/>
        <v>856</v>
      </c>
      <c r="J45" s="336">
        <f t="shared" si="15"/>
        <v>976</v>
      </c>
      <c r="K45" s="336">
        <f t="shared" si="15"/>
        <v>4086</v>
      </c>
      <c r="L45" s="336">
        <f t="shared" si="15"/>
        <v>1407</v>
      </c>
      <c r="M45" s="336">
        <f t="shared" si="15"/>
        <v>1561</v>
      </c>
      <c r="N45" s="336">
        <f t="shared" si="15"/>
        <v>3939</v>
      </c>
      <c r="O45" s="336">
        <f t="shared" si="15"/>
        <v>2145</v>
      </c>
      <c r="P45" s="336">
        <f t="shared" si="15"/>
        <v>3725</v>
      </c>
      <c r="Q45" s="337">
        <f t="shared" si="15"/>
        <v>1683</v>
      </c>
      <c r="T45" s="45" t="s">
        <v>239</v>
      </c>
    </row>
    <row r="46" ht="19.5" customHeight="1">
      <c r="A46" s="154"/>
      <c r="C46" s="323"/>
      <c r="D46" s="254" t="s">
        <v>137</v>
      </c>
      <c r="E46" s="338">
        <f t="shared" si="14"/>
        <v>205885</v>
      </c>
      <c r="F46" s="339"/>
      <c r="G46" s="332">
        <v>24377.0</v>
      </c>
      <c r="H46" s="332">
        <v>9784.0</v>
      </c>
      <c r="I46" s="332">
        <v>9683.0</v>
      </c>
      <c r="J46" s="332">
        <v>15538.0</v>
      </c>
      <c r="K46" s="332"/>
      <c r="L46" s="332">
        <v>30777.0</v>
      </c>
      <c r="M46" s="332">
        <v>17342.0</v>
      </c>
      <c r="N46" s="332"/>
      <c r="O46" s="332">
        <v>30565.0</v>
      </c>
      <c r="P46" s="332">
        <v>67819.0</v>
      </c>
      <c r="Q46" s="340"/>
      <c r="U46" s="45" t="s">
        <v>240</v>
      </c>
    </row>
    <row r="47" ht="19.5" customHeight="1">
      <c r="A47" s="154"/>
      <c r="C47" s="323"/>
      <c r="D47" s="254" t="s">
        <v>138</v>
      </c>
      <c r="E47" s="255">
        <f t="shared" si="14"/>
        <v>26183</v>
      </c>
      <c r="F47" s="332">
        <v>1650.0</v>
      </c>
      <c r="G47" s="332"/>
      <c r="H47" s="332">
        <v>4224.0</v>
      </c>
      <c r="I47" s="332"/>
      <c r="J47" s="332"/>
      <c r="K47" s="332">
        <v>448.0</v>
      </c>
      <c r="L47" s="332"/>
      <c r="M47" s="332"/>
      <c r="N47" s="332"/>
      <c r="O47" s="332">
        <v>17800.0</v>
      </c>
      <c r="P47" s="332">
        <v>2061.0</v>
      </c>
      <c r="Q47" s="340"/>
      <c r="T47" s="45" t="s">
        <v>241</v>
      </c>
    </row>
    <row r="48" ht="19.5" customHeight="1">
      <c r="A48" s="154"/>
      <c r="C48" s="323"/>
      <c r="D48" s="324" t="s">
        <v>140</v>
      </c>
      <c r="E48" s="325">
        <f>SUM(F48:Q48)</f>
        <v>6644</v>
      </c>
      <c r="F48" s="325"/>
      <c r="G48" s="325">
        <v>1320.0</v>
      </c>
      <c r="H48" s="325"/>
      <c r="I48" s="325">
        <v>1320.0</v>
      </c>
      <c r="J48" s="325"/>
      <c r="K48" s="341"/>
      <c r="L48" s="325">
        <v>1320.0</v>
      </c>
      <c r="M48" s="325">
        <v>1364.0</v>
      </c>
      <c r="N48" s="325"/>
      <c r="O48" s="325">
        <v>1320.0</v>
      </c>
      <c r="P48" s="325"/>
      <c r="Q48" s="342"/>
      <c r="U48" s="45" t="s">
        <v>242</v>
      </c>
    </row>
    <row r="49" ht="19.5" customHeight="1">
      <c r="A49" s="154"/>
      <c r="B49" s="154"/>
      <c r="C49" s="323"/>
      <c r="D49" s="343" t="s">
        <v>141</v>
      </c>
      <c r="E49" s="329">
        <f>sum(F49:Q49)</f>
        <v>26620</v>
      </c>
      <c r="F49" s="344"/>
      <c r="G49" s="344">
        <v>5676.0</v>
      </c>
      <c r="H49" s="344"/>
      <c r="I49" s="344">
        <v>5676.0</v>
      </c>
      <c r="J49" s="344"/>
      <c r="K49" s="344"/>
      <c r="L49" s="344">
        <v>5236.0</v>
      </c>
      <c r="M49" s="344">
        <v>5236.0</v>
      </c>
      <c r="N49" s="344"/>
      <c r="O49" s="344">
        <v>4796.0</v>
      </c>
      <c r="P49" s="344"/>
      <c r="Q49" s="345"/>
    </row>
    <row r="50" ht="19.5" customHeight="1">
      <c r="A50" s="154"/>
      <c r="B50" s="154"/>
      <c r="C50" s="323"/>
      <c r="D50" s="346" t="s">
        <v>243</v>
      </c>
      <c r="E50" s="245">
        <v>-18770.0</v>
      </c>
      <c r="F50" s="245"/>
      <c r="G50" s="245"/>
      <c r="H50" s="245"/>
      <c r="I50" s="245"/>
      <c r="J50" s="245"/>
      <c r="K50" s="245"/>
      <c r="L50" s="245"/>
      <c r="M50" s="245"/>
      <c r="N50" s="245"/>
      <c r="O50" s="245"/>
      <c r="P50" s="245"/>
      <c r="Q50" s="347">
        <v>-18770.0</v>
      </c>
      <c r="T50" s="45" t="s">
        <v>244</v>
      </c>
    </row>
    <row r="51" ht="19.5" customHeight="1">
      <c r="A51" s="154"/>
      <c r="B51" s="154"/>
      <c r="C51" s="323"/>
      <c r="D51" s="334" t="s">
        <v>245</v>
      </c>
      <c r="E51" s="335">
        <f>E49+E50</f>
        <v>7850</v>
      </c>
      <c r="F51" s="348">
        <f t="shared" ref="F51:Q51" si="16">sum(F49:F50)</f>
        <v>0</v>
      </c>
      <c r="G51" s="348">
        <f t="shared" si="16"/>
        <v>5676</v>
      </c>
      <c r="H51" s="348">
        <f t="shared" si="16"/>
        <v>0</v>
      </c>
      <c r="I51" s="348">
        <f t="shared" si="16"/>
        <v>5676</v>
      </c>
      <c r="J51" s="348">
        <f t="shared" si="16"/>
        <v>0</v>
      </c>
      <c r="K51" s="348">
        <f t="shared" si="16"/>
        <v>0</v>
      </c>
      <c r="L51" s="348">
        <f t="shared" si="16"/>
        <v>5236</v>
      </c>
      <c r="M51" s="348">
        <f t="shared" si="16"/>
        <v>5236</v>
      </c>
      <c r="N51" s="348">
        <f t="shared" si="16"/>
        <v>0</v>
      </c>
      <c r="O51" s="348">
        <f t="shared" si="16"/>
        <v>4796</v>
      </c>
      <c r="P51" s="348">
        <f t="shared" si="16"/>
        <v>0</v>
      </c>
      <c r="Q51" s="349">
        <f t="shared" si="16"/>
        <v>-18770</v>
      </c>
      <c r="S51" s="350"/>
      <c r="T51" s="351" t="s">
        <v>246</v>
      </c>
      <c r="V51" s="352" t="s">
        <v>247</v>
      </c>
      <c r="W51" s="352" t="s">
        <v>248</v>
      </c>
      <c r="X51" s="352" t="s">
        <v>249</v>
      </c>
      <c r="Y51" s="352" t="s">
        <v>250</v>
      </c>
    </row>
    <row r="52" ht="19.5" customHeight="1">
      <c r="A52" s="154"/>
      <c r="C52" s="353" t="s">
        <v>119</v>
      </c>
      <c r="D52" s="328" t="s">
        <v>251</v>
      </c>
      <c r="E52" s="354">
        <f t="shared" ref="E52:E59" si="17">sum(F52:Q52)</f>
        <v>6985</v>
      </c>
      <c r="F52" s="329">
        <v>220.0</v>
      </c>
      <c r="G52" s="329">
        <v>440.0</v>
      </c>
      <c r="H52" s="329">
        <v>165.0</v>
      </c>
      <c r="I52" s="329">
        <v>880.0</v>
      </c>
      <c r="J52" s="329">
        <v>440.0</v>
      </c>
      <c r="K52" s="329">
        <v>440.0</v>
      </c>
      <c r="L52" s="329">
        <v>660.0</v>
      </c>
      <c r="M52" s="329">
        <v>0.0</v>
      </c>
      <c r="N52" s="329">
        <v>660.0</v>
      </c>
      <c r="O52" s="355">
        <v>330.0</v>
      </c>
      <c r="P52" s="329">
        <v>490.0</v>
      </c>
      <c r="Q52" s="330">
        <v>2260.0</v>
      </c>
      <c r="S52" s="159"/>
      <c r="T52" s="159"/>
      <c r="U52" s="159"/>
      <c r="V52" s="159"/>
      <c r="W52" s="159"/>
      <c r="X52" s="159"/>
      <c r="Y52" s="159"/>
    </row>
    <row r="53" ht="19.5" customHeight="1">
      <c r="A53" s="154"/>
      <c r="B53" s="154"/>
      <c r="C53" s="323"/>
      <c r="D53" s="331" t="s">
        <v>214</v>
      </c>
      <c r="E53" s="356">
        <f t="shared" si="17"/>
        <v>9000</v>
      </c>
      <c r="F53" s="326"/>
      <c r="G53" s="326"/>
      <c r="H53" s="326"/>
      <c r="I53" s="326"/>
      <c r="J53" s="326"/>
      <c r="K53" s="326"/>
      <c r="L53" s="326"/>
      <c r="M53" s="326"/>
      <c r="N53" s="326"/>
      <c r="O53" s="332"/>
      <c r="P53" s="332"/>
      <c r="Q53" s="357">
        <v>9000.0</v>
      </c>
      <c r="S53" s="313" t="s">
        <v>252</v>
      </c>
      <c r="T53" s="358" t="s">
        <v>253</v>
      </c>
      <c r="U53" s="359">
        <v>45412.0</v>
      </c>
      <c r="V53" s="360">
        <v>73800.0</v>
      </c>
      <c r="W53" s="361">
        <v>2176.0</v>
      </c>
      <c r="X53" s="361">
        <v>217.0</v>
      </c>
      <c r="Y53" s="362">
        <v>71407.0</v>
      </c>
    </row>
    <row r="54" ht="19.5" customHeight="1">
      <c r="A54" s="154"/>
      <c r="B54" s="154"/>
      <c r="C54" s="323"/>
      <c r="D54" s="331" t="s">
        <v>254</v>
      </c>
      <c r="E54" s="356">
        <f t="shared" si="17"/>
        <v>2600</v>
      </c>
      <c r="F54" s="363"/>
      <c r="G54" s="339"/>
      <c r="H54" s="363"/>
      <c r="I54" s="339"/>
      <c r="J54" s="363"/>
      <c r="K54" s="363"/>
      <c r="L54" s="339"/>
      <c r="M54" s="339"/>
      <c r="N54" s="363"/>
      <c r="O54" s="326">
        <v>2600.0</v>
      </c>
      <c r="P54" s="332"/>
      <c r="Q54" s="333"/>
      <c r="S54" s="313" t="s">
        <v>255</v>
      </c>
      <c r="T54" s="358" t="s">
        <v>256</v>
      </c>
      <c r="U54" s="359">
        <v>45021.0</v>
      </c>
      <c r="V54" s="364">
        <v>11050.0</v>
      </c>
      <c r="W54" s="309"/>
      <c r="X54" s="313">
        <v>358.0</v>
      </c>
      <c r="Y54" s="364">
        <v>10692.0</v>
      </c>
    </row>
    <row r="55" ht="19.5" customHeight="1">
      <c r="A55" s="154"/>
      <c r="B55" s="154"/>
      <c r="C55" s="323"/>
      <c r="D55" s="334" t="s">
        <v>257</v>
      </c>
      <c r="E55" s="335">
        <f t="shared" si="17"/>
        <v>18585</v>
      </c>
      <c r="F55" s="335">
        <f t="shared" ref="F55:Q55" si="18">sum(F52:F54)</f>
        <v>220</v>
      </c>
      <c r="G55" s="335">
        <f t="shared" si="18"/>
        <v>440</v>
      </c>
      <c r="H55" s="335">
        <f t="shared" si="18"/>
        <v>165</v>
      </c>
      <c r="I55" s="335">
        <f t="shared" si="18"/>
        <v>880</v>
      </c>
      <c r="J55" s="335">
        <f t="shared" si="18"/>
        <v>440</v>
      </c>
      <c r="K55" s="335">
        <f t="shared" si="18"/>
        <v>440</v>
      </c>
      <c r="L55" s="335">
        <f t="shared" si="18"/>
        <v>660</v>
      </c>
      <c r="M55" s="335">
        <f t="shared" si="18"/>
        <v>0</v>
      </c>
      <c r="N55" s="335">
        <f t="shared" si="18"/>
        <v>660</v>
      </c>
      <c r="O55" s="335">
        <f t="shared" si="18"/>
        <v>2930</v>
      </c>
      <c r="P55" s="335">
        <f t="shared" si="18"/>
        <v>490</v>
      </c>
      <c r="Q55" s="365">
        <f t="shared" si="18"/>
        <v>11260</v>
      </c>
      <c r="S55" s="313" t="s">
        <v>131</v>
      </c>
      <c r="T55" s="309"/>
      <c r="U55" s="309"/>
      <c r="V55" s="309"/>
      <c r="W55" s="309"/>
      <c r="X55" s="309"/>
      <c r="Y55" s="366">
        <f>sum(Y53:Y54)</f>
        <v>82099</v>
      </c>
    </row>
    <row r="56" ht="19.5" customHeight="1">
      <c r="A56" s="154"/>
      <c r="C56" s="353" t="s">
        <v>119</v>
      </c>
      <c r="D56" s="328" t="s">
        <v>258</v>
      </c>
      <c r="E56" s="354">
        <f t="shared" si="17"/>
        <v>19800</v>
      </c>
      <c r="F56" s="329">
        <v>1650.0</v>
      </c>
      <c r="G56" s="329">
        <v>1650.0</v>
      </c>
      <c r="H56" s="329">
        <v>1650.0</v>
      </c>
      <c r="I56" s="329">
        <v>1650.0</v>
      </c>
      <c r="J56" s="329">
        <v>1650.0</v>
      </c>
      <c r="K56" s="329">
        <v>1650.0</v>
      </c>
      <c r="L56" s="329">
        <v>1650.0</v>
      </c>
      <c r="M56" s="329">
        <v>1650.0</v>
      </c>
      <c r="N56" s="329">
        <v>1650.0</v>
      </c>
      <c r="O56" s="329">
        <v>1650.0</v>
      </c>
      <c r="P56" s="329">
        <v>1650.0</v>
      </c>
      <c r="Q56" s="330">
        <v>1650.0</v>
      </c>
      <c r="X56" s="271">
        <f>X53+X54</f>
        <v>575</v>
      </c>
    </row>
    <row r="57" ht="19.5" customHeight="1">
      <c r="A57" s="154"/>
      <c r="C57" s="353" t="s">
        <v>119</v>
      </c>
      <c r="D57" s="331" t="s">
        <v>259</v>
      </c>
      <c r="E57" s="320">
        <f t="shared" si="17"/>
        <v>4959</v>
      </c>
      <c r="F57" s="326">
        <v>4959.0</v>
      </c>
      <c r="G57" s="332"/>
      <c r="H57" s="332"/>
      <c r="I57" s="332"/>
      <c r="J57" s="332"/>
      <c r="K57" s="363"/>
      <c r="L57" s="332"/>
      <c r="M57" s="332"/>
      <c r="N57" s="363"/>
      <c r="O57" s="332"/>
      <c r="P57" s="332"/>
      <c r="Q57" s="333"/>
    </row>
    <row r="58" ht="19.5" customHeight="1">
      <c r="A58" s="154"/>
      <c r="C58" s="323"/>
      <c r="D58" s="331" t="s">
        <v>122</v>
      </c>
      <c r="E58" s="356">
        <f t="shared" si="17"/>
        <v>7250</v>
      </c>
      <c r="F58" s="332"/>
      <c r="G58" s="332"/>
      <c r="H58" s="332"/>
      <c r="I58" s="332"/>
      <c r="J58" s="332"/>
      <c r="K58" s="332"/>
      <c r="L58" s="332"/>
      <c r="M58" s="332"/>
      <c r="N58" s="332">
        <v>7250.0</v>
      </c>
      <c r="O58" s="332"/>
      <c r="P58" s="332"/>
      <c r="Q58" s="333"/>
    </row>
    <row r="59" ht="19.5" customHeight="1">
      <c r="A59" s="154"/>
      <c r="C59" s="323"/>
      <c r="D59" s="367" t="s">
        <v>146</v>
      </c>
      <c r="E59" s="332">
        <f t="shared" si="17"/>
        <v>10499</v>
      </c>
      <c r="F59" s="271">
        <v>1200.0</v>
      </c>
      <c r="G59" s="271">
        <v>600.0</v>
      </c>
      <c r="H59" s="271"/>
      <c r="I59" s="271"/>
      <c r="J59" s="271"/>
      <c r="K59" s="271"/>
      <c r="L59" s="271"/>
      <c r="M59" s="271"/>
      <c r="N59" s="271">
        <v>600.0</v>
      </c>
      <c r="O59" s="271"/>
      <c r="P59" s="271">
        <v>5760.0</v>
      </c>
      <c r="Q59" s="368">
        <v>2339.0</v>
      </c>
    </row>
    <row r="60" ht="19.5" customHeight="1">
      <c r="A60" s="154"/>
      <c r="B60" s="154"/>
      <c r="C60" s="323"/>
      <c r="D60" s="334" t="s">
        <v>260</v>
      </c>
      <c r="E60" s="369">
        <f>SUM(F60:Q60)</f>
        <v>42508</v>
      </c>
      <c r="F60" s="335">
        <f t="shared" ref="F60:Q60" si="19">sum(F56:F59)</f>
        <v>7809</v>
      </c>
      <c r="G60" s="335">
        <f t="shared" si="19"/>
        <v>2250</v>
      </c>
      <c r="H60" s="335">
        <f t="shared" si="19"/>
        <v>1650</v>
      </c>
      <c r="I60" s="335">
        <f t="shared" si="19"/>
        <v>1650</v>
      </c>
      <c r="J60" s="335">
        <f t="shared" si="19"/>
        <v>1650</v>
      </c>
      <c r="K60" s="335">
        <f t="shared" si="19"/>
        <v>1650</v>
      </c>
      <c r="L60" s="335">
        <f t="shared" si="19"/>
        <v>1650</v>
      </c>
      <c r="M60" s="335">
        <f t="shared" si="19"/>
        <v>1650</v>
      </c>
      <c r="N60" s="335">
        <f t="shared" si="19"/>
        <v>9500</v>
      </c>
      <c r="O60" s="335">
        <f t="shared" si="19"/>
        <v>1650</v>
      </c>
      <c r="P60" s="335">
        <f t="shared" si="19"/>
        <v>7410</v>
      </c>
      <c r="Q60" s="365">
        <f t="shared" si="19"/>
        <v>3989</v>
      </c>
    </row>
    <row r="61" ht="19.5" customHeight="1">
      <c r="A61" s="154"/>
      <c r="C61" s="353" t="s">
        <v>261</v>
      </c>
      <c r="E61" s="370">
        <f t="shared" ref="E61:Q61" si="20">E42+E45+E46+E47+E48+E51+E55+E60</f>
        <v>431721</v>
      </c>
      <c r="F61" s="370">
        <f t="shared" si="20"/>
        <v>19087</v>
      </c>
      <c r="G61" s="370">
        <f t="shared" si="20"/>
        <v>42953</v>
      </c>
      <c r="H61" s="370">
        <f t="shared" si="20"/>
        <v>24713</v>
      </c>
      <c r="I61" s="370">
        <f t="shared" si="20"/>
        <v>28565</v>
      </c>
      <c r="J61" s="370">
        <f t="shared" si="20"/>
        <v>27104</v>
      </c>
      <c r="K61" s="370">
        <f t="shared" si="20"/>
        <v>15124</v>
      </c>
      <c r="L61" s="370">
        <f t="shared" si="20"/>
        <v>49550</v>
      </c>
      <c r="M61" s="370">
        <f t="shared" si="20"/>
        <v>35653</v>
      </c>
      <c r="N61" s="370">
        <f t="shared" si="20"/>
        <v>22599</v>
      </c>
      <c r="O61" s="370">
        <f t="shared" si="20"/>
        <v>69706</v>
      </c>
      <c r="P61" s="370">
        <f t="shared" si="20"/>
        <v>90005</v>
      </c>
      <c r="Q61" s="370">
        <f t="shared" si="20"/>
        <v>6662</v>
      </c>
    </row>
    <row r="62" ht="19.5" customHeight="1">
      <c r="A62" s="154"/>
      <c r="C62" s="371" t="s">
        <v>262</v>
      </c>
      <c r="D62" s="372"/>
      <c r="E62" s="373">
        <f>SUM(F62:Q62)</f>
        <v>149508</v>
      </c>
      <c r="F62" s="374">
        <f t="shared" ref="F62:Q62" si="21">F41-F61</f>
        <v>60915</v>
      </c>
      <c r="G62" s="374">
        <f t="shared" si="21"/>
        <v>79047</v>
      </c>
      <c r="H62" s="374">
        <f t="shared" si="21"/>
        <v>15287</v>
      </c>
      <c r="I62" s="374">
        <f t="shared" si="21"/>
        <v>14435</v>
      </c>
      <c r="J62" s="374">
        <f t="shared" si="21"/>
        <v>12908</v>
      </c>
      <c r="K62" s="374">
        <f t="shared" si="21"/>
        <v>24876</v>
      </c>
      <c r="L62" s="374">
        <f t="shared" si="21"/>
        <v>-9547</v>
      </c>
      <c r="M62" s="374">
        <f t="shared" si="21"/>
        <v>4347</v>
      </c>
      <c r="N62" s="374">
        <f t="shared" si="21"/>
        <v>17401</v>
      </c>
      <c r="O62" s="375">
        <f t="shared" si="21"/>
        <v>-49706</v>
      </c>
      <c r="P62" s="375">
        <f t="shared" si="21"/>
        <v>-61000</v>
      </c>
      <c r="Q62" s="376">
        <f t="shared" si="21"/>
        <v>40545</v>
      </c>
    </row>
    <row r="63" ht="8.25" customHeight="1">
      <c r="A63" s="154"/>
      <c r="C63" s="254"/>
      <c r="D63" s="254"/>
      <c r="E63" s="377"/>
      <c r="F63" s="378"/>
      <c r="G63" s="378"/>
      <c r="H63" s="378"/>
      <c r="I63" s="378"/>
      <c r="J63" s="378"/>
      <c r="K63" s="378"/>
      <c r="L63" s="378"/>
      <c r="M63" s="378"/>
      <c r="N63" s="378"/>
      <c r="O63" s="378"/>
      <c r="P63" s="378"/>
      <c r="Q63" s="378"/>
    </row>
    <row r="64" ht="15.75" customHeight="1">
      <c r="A64" s="154"/>
      <c r="B64" s="154"/>
      <c r="C64" s="379"/>
      <c r="D64" s="379" t="s">
        <v>263</v>
      </c>
      <c r="E64" s="380">
        <f t="shared" ref="E64:E72" si="23">SUM(F64:Q64)</f>
        <v>400000</v>
      </c>
      <c r="F64" s="381">
        <f t="shared" ref="F64:Q64" si="22">F16</f>
        <v>100000</v>
      </c>
      <c r="G64" s="381">
        <f t="shared" si="22"/>
        <v>100000</v>
      </c>
      <c r="H64" s="381">
        <f t="shared" si="22"/>
        <v>50000</v>
      </c>
      <c r="I64" s="381">
        <f t="shared" si="22"/>
        <v>50000</v>
      </c>
      <c r="J64" s="381">
        <f t="shared" si="22"/>
        <v>50000</v>
      </c>
      <c r="K64" s="381">
        <f t="shared" si="22"/>
        <v>50000</v>
      </c>
      <c r="L64" s="381">
        <f t="shared" si="22"/>
        <v>0</v>
      </c>
      <c r="M64" s="381">
        <f t="shared" si="22"/>
        <v>0</v>
      </c>
      <c r="N64" s="381">
        <f t="shared" si="22"/>
        <v>0</v>
      </c>
      <c r="O64" s="381">
        <f t="shared" si="22"/>
        <v>0</v>
      </c>
      <c r="P64" s="381">
        <f t="shared" si="22"/>
        <v>0</v>
      </c>
      <c r="Q64" s="381">
        <f t="shared" si="22"/>
        <v>0</v>
      </c>
    </row>
    <row r="65" ht="15.75" customHeight="1">
      <c r="A65" s="154"/>
      <c r="B65" s="154"/>
      <c r="C65" s="379"/>
      <c r="D65" s="379" t="s">
        <v>93</v>
      </c>
      <c r="E65" s="380">
        <f t="shared" si="23"/>
        <v>530459</v>
      </c>
      <c r="F65" s="381">
        <f t="shared" ref="F65:Q65" si="24">F15</f>
        <v>112980</v>
      </c>
      <c r="G65" s="381">
        <f t="shared" si="24"/>
        <v>134786</v>
      </c>
      <c r="H65" s="381">
        <f t="shared" si="24"/>
        <v>109141</v>
      </c>
      <c r="I65" s="381">
        <f t="shared" si="24"/>
        <v>103475</v>
      </c>
      <c r="J65" s="381">
        <f t="shared" si="24"/>
        <v>70077</v>
      </c>
      <c r="K65" s="381">
        <f t="shared" si="24"/>
        <v>0</v>
      </c>
      <c r="L65" s="381">
        <f t="shared" si="24"/>
        <v>0</v>
      </c>
      <c r="M65" s="381">
        <f t="shared" si="24"/>
        <v>0</v>
      </c>
      <c r="N65" s="381">
        <f t="shared" si="24"/>
        <v>0</v>
      </c>
      <c r="O65" s="381">
        <f t="shared" si="24"/>
        <v>0</v>
      </c>
      <c r="P65" s="381">
        <f t="shared" si="24"/>
        <v>0</v>
      </c>
      <c r="Q65" s="381">
        <f t="shared" si="24"/>
        <v>0</v>
      </c>
    </row>
    <row r="66" ht="15.75" customHeight="1">
      <c r="A66" s="154"/>
      <c r="B66" s="154"/>
      <c r="C66" s="379"/>
      <c r="D66" s="379" t="s">
        <v>96</v>
      </c>
      <c r="E66" s="382">
        <f t="shared" si="23"/>
        <v>31968</v>
      </c>
      <c r="F66" s="245" t="str">
        <f t="shared" ref="F66:Q66" si="25">F18</f>
        <v/>
      </c>
      <c r="G66" s="245" t="str">
        <f t="shared" si="25"/>
        <v/>
      </c>
      <c r="H66" s="245" t="str">
        <f t="shared" si="25"/>
        <v/>
      </c>
      <c r="I66" s="245" t="str">
        <f t="shared" si="25"/>
        <v/>
      </c>
      <c r="J66" s="245" t="str">
        <f t="shared" si="25"/>
        <v/>
      </c>
      <c r="K66" s="245" t="str">
        <f t="shared" si="25"/>
        <v/>
      </c>
      <c r="L66" s="245" t="str">
        <f t="shared" si="25"/>
        <v/>
      </c>
      <c r="M66" s="245">
        <f t="shared" si="25"/>
        <v>31968</v>
      </c>
      <c r="N66" s="245" t="str">
        <f t="shared" si="25"/>
        <v/>
      </c>
      <c r="O66" s="245" t="str">
        <f t="shared" si="25"/>
        <v/>
      </c>
      <c r="P66" s="245" t="str">
        <f t="shared" si="25"/>
        <v/>
      </c>
      <c r="Q66" s="245" t="str">
        <f t="shared" si="25"/>
        <v/>
      </c>
    </row>
    <row r="67" ht="15.75" customHeight="1">
      <c r="A67" s="154"/>
      <c r="B67" s="154"/>
      <c r="C67" s="379"/>
      <c r="D67" s="379" t="s">
        <v>98</v>
      </c>
      <c r="E67" s="382">
        <f t="shared" si="23"/>
        <v>1561814</v>
      </c>
      <c r="F67" s="245">
        <f t="shared" ref="F67:Q67" si="26">F53+F17</f>
        <v>89300</v>
      </c>
      <c r="G67" s="245">
        <f t="shared" si="26"/>
        <v>158000</v>
      </c>
      <c r="H67" s="245">
        <f t="shared" si="26"/>
        <v>104000</v>
      </c>
      <c r="I67" s="245">
        <f t="shared" si="26"/>
        <v>128250</v>
      </c>
      <c r="J67" s="245">
        <f t="shared" si="26"/>
        <v>105900</v>
      </c>
      <c r="K67" s="245">
        <f t="shared" si="26"/>
        <v>161500</v>
      </c>
      <c r="L67" s="245">
        <f t="shared" si="26"/>
        <v>125150</v>
      </c>
      <c r="M67" s="245">
        <f t="shared" si="26"/>
        <v>153800</v>
      </c>
      <c r="N67" s="245">
        <f t="shared" si="26"/>
        <v>125514</v>
      </c>
      <c r="O67" s="245">
        <f t="shared" si="26"/>
        <v>126300</v>
      </c>
      <c r="P67" s="245">
        <f t="shared" si="26"/>
        <v>132600</v>
      </c>
      <c r="Q67" s="245">
        <f t="shared" si="26"/>
        <v>151500</v>
      </c>
    </row>
    <row r="68" ht="15.75" customHeight="1">
      <c r="A68" s="154"/>
      <c r="B68" s="154"/>
      <c r="C68" s="379"/>
      <c r="D68" s="379" t="s">
        <v>114</v>
      </c>
      <c r="E68" s="382">
        <f t="shared" si="23"/>
        <v>138480</v>
      </c>
      <c r="F68" s="254">
        <f t="shared" ref="F68:Q68" si="27">F20</f>
        <v>500</v>
      </c>
      <c r="G68" s="381">
        <f t="shared" si="27"/>
        <v>5980</v>
      </c>
      <c r="H68" s="381">
        <f t="shared" si="27"/>
        <v>0</v>
      </c>
      <c r="I68" s="381">
        <f t="shared" si="27"/>
        <v>132000</v>
      </c>
      <c r="J68" s="381">
        <f t="shared" si="27"/>
        <v>0</v>
      </c>
      <c r="K68" s="381">
        <f t="shared" si="27"/>
        <v>0</v>
      </c>
      <c r="L68" s="381">
        <f t="shared" si="27"/>
        <v>0</v>
      </c>
      <c r="M68" s="381">
        <f t="shared" si="27"/>
        <v>0</v>
      </c>
      <c r="N68" s="381">
        <f t="shared" si="27"/>
        <v>0</v>
      </c>
      <c r="O68" s="381">
        <f t="shared" si="27"/>
        <v>0</v>
      </c>
      <c r="P68" s="381">
        <f t="shared" si="27"/>
        <v>0</v>
      </c>
      <c r="Q68" s="381">
        <f t="shared" si="27"/>
        <v>0</v>
      </c>
    </row>
    <row r="69" ht="15.75" customHeight="1">
      <c r="A69" s="154"/>
      <c r="B69" s="154"/>
      <c r="C69" s="379"/>
      <c r="D69" s="379" t="s">
        <v>264</v>
      </c>
      <c r="E69" s="382">
        <f t="shared" si="23"/>
        <v>205885</v>
      </c>
      <c r="F69" s="381" t="str">
        <f t="shared" ref="F69:Q69" si="28">F46</f>
        <v/>
      </c>
      <c r="G69" s="245">
        <f t="shared" si="28"/>
        <v>24377</v>
      </c>
      <c r="H69" s="245">
        <f t="shared" si="28"/>
        <v>9784</v>
      </c>
      <c r="I69" s="245">
        <f t="shared" si="28"/>
        <v>9683</v>
      </c>
      <c r="J69" s="245">
        <f t="shared" si="28"/>
        <v>15538</v>
      </c>
      <c r="K69" s="245" t="str">
        <f t="shared" si="28"/>
        <v/>
      </c>
      <c r="L69" s="245">
        <f t="shared" si="28"/>
        <v>30777</v>
      </c>
      <c r="M69" s="245">
        <f t="shared" si="28"/>
        <v>17342</v>
      </c>
      <c r="N69" s="245" t="str">
        <f t="shared" si="28"/>
        <v/>
      </c>
      <c r="O69" s="245">
        <f t="shared" si="28"/>
        <v>30565</v>
      </c>
      <c r="P69" s="245">
        <f t="shared" si="28"/>
        <v>67819</v>
      </c>
      <c r="Q69" s="245" t="str">
        <f t="shared" si="28"/>
        <v/>
      </c>
    </row>
    <row r="70" ht="15.75" customHeight="1">
      <c r="A70" s="154"/>
      <c r="B70" s="154"/>
      <c r="C70" s="379"/>
      <c r="D70" s="379" t="s">
        <v>115</v>
      </c>
      <c r="E70" s="382">
        <f t="shared" si="23"/>
        <v>49000</v>
      </c>
      <c r="F70" s="254">
        <f t="shared" ref="F70:Q70" si="29">F21</f>
        <v>0</v>
      </c>
      <c r="G70" s="254">
        <f t="shared" si="29"/>
        <v>0</v>
      </c>
      <c r="H70" s="381">
        <f t="shared" si="29"/>
        <v>0</v>
      </c>
      <c r="I70" s="381">
        <f t="shared" si="29"/>
        <v>0</v>
      </c>
      <c r="J70" s="381">
        <f t="shared" si="29"/>
        <v>0</v>
      </c>
      <c r="K70" s="381">
        <f t="shared" si="29"/>
        <v>0</v>
      </c>
      <c r="L70" s="381">
        <f t="shared" si="29"/>
        <v>27000</v>
      </c>
      <c r="M70" s="381">
        <f t="shared" si="29"/>
        <v>0</v>
      </c>
      <c r="N70" s="381">
        <f t="shared" si="29"/>
        <v>0</v>
      </c>
      <c r="O70" s="381">
        <f t="shared" si="29"/>
        <v>22000</v>
      </c>
      <c r="P70" s="381">
        <f t="shared" si="29"/>
        <v>0</v>
      </c>
      <c r="Q70" s="381">
        <f t="shared" si="29"/>
        <v>0</v>
      </c>
    </row>
    <row r="71" ht="15.75" customHeight="1">
      <c r="A71" s="154"/>
      <c r="B71" s="154"/>
      <c r="C71" s="379" t="s">
        <v>124</v>
      </c>
      <c r="E71" s="382">
        <f t="shared" si="23"/>
        <v>596972</v>
      </c>
      <c r="F71" s="245">
        <f t="shared" ref="F71:Q71" si="30">F47+F28</f>
        <v>128511</v>
      </c>
      <c r="G71" s="245">
        <f t="shared" si="30"/>
        <v>85146</v>
      </c>
      <c r="H71" s="245">
        <f t="shared" si="30"/>
        <v>274526</v>
      </c>
      <c r="I71" s="245">
        <f t="shared" si="30"/>
        <v>1064</v>
      </c>
      <c r="J71" s="245">
        <f t="shared" si="30"/>
        <v>19092</v>
      </c>
      <c r="K71" s="245">
        <f t="shared" si="30"/>
        <v>2779</v>
      </c>
      <c r="L71" s="245">
        <f t="shared" si="30"/>
        <v>10139</v>
      </c>
      <c r="M71" s="245">
        <f t="shared" si="30"/>
        <v>19094</v>
      </c>
      <c r="N71" s="245">
        <f t="shared" si="30"/>
        <v>4546</v>
      </c>
      <c r="O71" s="245">
        <f t="shared" si="30"/>
        <v>39734</v>
      </c>
      <c r="P71" s="245">
        <f t="shared" si="30"/>
        <v>3378</v>
      </c>
      <c r="Q71" s="245">
        <f t="shared" si="30"/>
        <v>8963</v>
      </c>
    </row>
    <row r="72" ht="15.75" customHeight="1">
      <c r="A72" s="154"/>
      <c r="B72" s="154"/>
      <c r="C72" s="379"/>
      <c r="D72" s="379" t="s">
        <v>120</v>
      </c>
      <c r="E72" s="382">
        <f t="shared" si="23"/>
        <v>24600</v>
      </c>
      <c r="F72" s="245">
        <f t="shared" ref="F72:Q72" si="31">F54+F26</f>
        <v>22000</v>
      </c>
      <c r="G72" s="381">
        <f t="shared" si="31"/>
        <v>0</v>
      </c>
      <c r="H72" s="381">
        <f t="shared" si="31"/>
        <v>0</v>
      </c>
      <c r="I72" s="381">
        <f t="shared" si="31"/>
        <v>0</v>
      </c>
      <c r="J72" s="381">
        <f t="shared" si="31"/>
        <v>0</v>
      </c>
      <c r="K72" s="381">
        <f t="shared" si="31"/>
        <v>0</v>
      </c>
      <c r="L72" s="381">
        <f t="shared" si="31"/>
        <v>0</v>
      </c>
      <c r="M72" s="381">
        <f t="shared" si="31"/>
        <v>0</v>
      </c>
      <c r="N72" s="381">
        <f t="shared" si="31"/>
        <v>0</v>
      </c>
      <c r="O72" s="245">
        <f t="shared" si="31"/>
        <v>2600</v>
      </c>
      <c r="P72" s="245">
        <f t="shared" si="31"/>
        <v>0</v>
      </c>
      <c r="Q72" s="245">
        <f t="shared" si="31"/>
        <v>0</v>
      </c>
    </row>
    <row r="73" ht="15.75" customHeight="1">
      <c r="A73" s="154"/>
      <c r="B73" s="154"/>
      <c r="C73" s="379">
        <v>6644.0</v>
      </c>
      <c r="D73" s="383" t="s">
        <v>116</v>
      </c>
      <c r="E73" s="384">
        <f t="shared" ref="E73:E79" si="33">sum(F73:Q73)</f>
        <v>473835</v>
      </c>
      <c r="F73" s="385">
        <f t="shared" ref="F73:Q73" si="32">sum(F43:F44)+F51+F22</f>
        <v>5414</v>
      </c>
      <c r="G73" s="385">
        <f t="shared" si="32"/>
        <v>43321</v>
      </c>
      <c r="H73" s="385">
        <f t="shared" si="32"/>
        <v>38337</v>
      </c>
      <c r="I73" s="385">
        <f t="shared" si="32"/>
        <v>45133</v>
      </c>
      <c r="J73" s="385">
        <f t="shared" si="32"/>
        <v>41438</v>
      </c>
      <c r="K73" s="385">
        <f t="shared" si="32"/>
        <v>40426</v>
      </c>
      <c r="L73" s="385">
        <f t="shared" si="32"/>
        <v>45226</v>
      </c>
      <c r="M73" s="385">
        <f t="shared" si="32"/>
        <v>52669</v>
      </c>
      <c r="N73" s="385">
        <f t="shared" si="32"/>
        <v>45663</v>
      </c>
      <c r="O73" s="385">
        <f t="shared" si="32"/>
        <v>52200</v>
      </c>
      <c r="P73" s="385">
        <f t="shared" si="32"/>
        <v>39570</v>
      </c>
      <c r="Q73" s="385">
        <f t="shared" si="32"/>
        <v>24438</v>
      </c>
    </row>
    <row r="74" ht="15.75" customHeight="1">
      <c r="A74" s="154"/>
      <c r="B74" s="154"/>
      <c r="C74" s="379"/>
      <c r="D74" s="379" t="s">
        <v>119</v>
      </c>
      <c r="E74" s="382">
        <f t="shared" si="33"/>
        <v>88885</v>
      </c>
      <c r="F74" s="245">
        <f t="shared" ref="F74:Q74" si="34">F52+F56+F25+F24+F23+F57</f>
        <v>7984</v>
      </c>
      <c r="G74" s="245">
        <f t="shared" si="34"/>
        <v>33545</v>
      </c>
      <c r="H74" s="245">
        <f t="shared" si="34"/>
        <v>2475</v>
      </c>
      <c r="I74" s="245">
        <f t="shared" si="34"/>
        <v>4180</v>
      </c>
      <c r="J74" s="245">
        <f t="shared" si="34"/>
        <v>3575</v>
      </c>
      <c r="K74" s="245">
        <f t="shared" si="34"/>
        <v>6545</v>
      </c>
      <c r="L74" s="245">
        <f t="shared" si="34"/>
        <v>3298</v>
      </c>
      <c r="M74" s="245">
        <f t="shared" si="34"/>
        <v>3154</v>
      </c>
      <c r="N74" s="245">
        <f t="shared" si="34"/>
        <v>6203</v>
      </c>
      <c r="O74" s="245">
        <f t="shared" si="34"/>
        <v>4615</v>
      </c>
      <c r="P74" s="245">
        <f t="shared" si="34"/>
        <v>5234</v>
      </c>
      <c r="Q74" s="245">
        <f t="shared" si="34"/>
        <v>8077</v>
      </c>
    </row>
    <row r="75" ht="15.75" customHeight="1">
      <c r="A75" s="154"/>
      <c r="B75" s="154"/>
      <c r="C75" s="379"/>
      <c r="D75" s="379" t="s">
        <v>265</v>
      </c>
      <c r="E75" s="382">
        <f t="shared" si="33"/>
        <v>102000</v>
      </c>
      <c r="F75" s="245">
        <f t="shared" ref="F75:Q75" si="35">F42</f>
        <v>8500</v>
      </c>
      <c r="G75" s="245">
        <f t="shared" si="35"/>
        <v>8500</v>
      </c>
      <c r="H75" s="245">
        <f t="shared" si="35"/>
        <v>8500</v>
      </c>
      <c r="I75" s="245">
        <f t="shared" si="35"/>
        <v>8500</v>
      </c>
      <c r="J75" s="245">
        <f t="shared" si="35"/>
        <v>8500</v>
      </c>
      <c r="K75" s="245">
        <f t="shared" si="35"/>
        <v>8500</v>
      </c>
      <c r="L75" s="245">
        <f t="shared" si="35"/>
        <v>8500</v>
      </c>
      <c r="M75" s="245">
        <f t="shared" si="35"/>
        <v>8500</v>
      </c>
      <c r="N75" s="245">
        <f t="shared" si="35"/>
        <v>8500</v>
      </c>
      <c r="O75" s="245">
        <f t="shared" si="35"/>
        <v>8500</v>
      </c>
      <c r="P75" s="245">
        <f t="shared" si="35"/>
        <v>8500</v>
      </c>
      <c r="Q75" s="245">
        <f t="shared" si="35"/>
        <v>8500</v>
      </c>
    </row>
    <row r="76" ht="15.75" customHeight="1">
      <c r="A76" s="154"/>
      <c r="B76" s="154"/>
      <c r="D76" s="379" t="s">
        <v>122</v>
      </c>
      <c r="E76" s="382">
        <f t="shared" si="33"/>
        <v>56790</v>
      </c>
      <c r="F76" s="245">
        <f t="shared" ref="F76:Q76" si="36">F58+F27</f>
        <v>0</v>
      </c>
      <c r="G76" s="245">
        <f t="shared" si="36"/>
        <v>23540</v>
      </c>
      <c r="H76" s="245">
        <f t="shared" si="36"/>
        <v>2600</v>
      </c>
      <c r="I76" s="245">
        <f t="shared" si="36"/>
        <v>2600</v>
      </c>
      <c r="J76" s="245">
        <f t="shared" si="36"/>
        <v>2600</v>
      </c>
      <c r="K76" s="245">
        <f t="shared" si="36"/>
        <v>2600</v>
      </c>
      <c r="L76" s="245">
        <f t="shared" si="36"/>
        <v>2600</v>
      </c>
      <c r="M76" s="245">
        <f t="shared" si="36"/>
        <v>2600</v>
      </c>
      <c r="N76" s="245">
        <f t="shared" si="36"/>
        <v>9850</v>
      </c>
      <c r="O76" s="245">
        <f t="shared" si="36"/>
        <v>2600</v>
      </c>
      <c r="P76" s="245">
        <f t="shared" si="36"/>
        <v>2600</v>
      </c>
      <c r="Q76" s="245">
        <f t="shared" si="36"/>
        <v>2600</v>
      </c>
    </row>
    <row r="77" ht="15.75" customHeight="1">
      <c r="A77" s="154"/>
      <c r="B77" s="154"/>
      <c r="C77" s="379"/>
      <c r="D77" s="379" t="s">
        <v>146</v>
      </c>
      <c r="E77" s="382">
        <f t="shared" si="33"/>
        <v>10499</v>
      </c>
      <c r="F77" s="255">
        <v>1200.0</v>
      </c>
      <c r="G77" s="255">
        <v>600.0</v>
      </c>
      <c r="H77" s="255"/>
      <c r="I77" s="255"/>
      <c r="J77" s="255"/>
      <c r="K77" s="255"/>
      <c r="L77" s="255"/>
      <c r="M77" s="255"/>
      <c r="N77" s="255">
        <v>600.0</v>
      </c>
      <c r="O77" s="255"/>
      <c r="P77" s="255">
        <v>5760.0</v>
      </c>
      <c r="Q77" s="255">
        <v>2339.0</v>
      </c>
    </row>
    <row r="78" ht="15.75" customHeight="1">
      <c r="A78" s="154"/>
      <c r="B78" s="154"/>
      <c r="C78" s="379"/>
      <c r="D78" s="379" t="s">
        <v>148</v>
      </c>
      <c r="E78" s="382">
        <f t="shared" si="33"/>
        <v>3446</v>
      </c>
      <c r="F78" s="245"/>
      <c r="G78" s="245"/>
      <c r="H78" s="245"/>
      <c r="I78" s="245"/>
      <c r="J78" s="245"/>
      <c r="K78" s="245"/>
      <c r="L78" s="245"/>
      <c r="M78" s="245"/>
      <c r="N78" s="245"/>
      <c r="O78" s="245"/>
      <c r="P78" s="245"/>
      <c r="Q78" s="245">
        <v>3446.0</v>
      </c>
    </row>
    <row r="79" ht="15.75" customHeight="1">
      <c r="A79" s="154"/>
      <c r="B79" s="154"/>
      <c r="C79" s="254"/>
      <c r="D79" s="45" t="s">
        <v>266</v>
      </c>
      <c r="E79" s="386">
        <f t="shared" si="33"/>
        <v>4274633</v>
      </c>
      <c r="F79" s="387">
        <f t="shared" ref="F79:Q79" si="37">sum(F64:F78)</f>
        <v>476389</v>
      </c>
      <c r="G79" s="387">
        <f t="shared" si="37"/>
        <v>617795</v>
      </c>
      <c r="H79" s="387">
        <f t="shared" si="37"/>
        <v>599363</v>
      </c>
      <c r="I79" s="387">
        <f t="shared" si="37"/>
        <v>484885</v>
      </c>
      <c r="J79" s="387">
        <f t="shared" si="37"/>
        <v>316720</v>
      </c>
      <c r="K79" s="387">
        <f t="shared" si="37"/>
        <v>272350</v>
      </c>
      <c r="L79" s="387">
        <f t="shared" si="37"/>
        <v>252690</v>
      </c>
      <c r="M79" s="387">
        <f t="shared" si="37"/>
        <v>289127</v>
      </c>
      <c r="N79" s="387">
        <f t="shared" si="37"/>
        <v>200876</v>
      </c>
      <c r="O79" s="387">
        <f t="shared" si="37"/>
        <v>289114</v>
      </c>
      <c r="P79" s="387">
        <f t="shared" si="37"/>
        <v>265461</v>
      </c>
      <c r="Q79" s="387">
        <f t="shared" si="37"/>
        <v>209863</v>
      </c>
    </row>
    <row r="80" ht="15.75" customHeight="1">
      <c r="A80" s="154"/>
      <c r="B80" s="154"/>
      <c r="C80" s="254"/>
      <c r="D80" s="45" t="s">
        <v>266</v>
      </c>
      <c r="E80" s="271">
        <f>E79</f>
        <v>4274633</v>
      </c>
    </row>
    <row r="81" ht="8.25" customHeight="1">
      <c r="A81" s="154"/>
      <c r="B81" s="154"/>
      <c r="C81" s="254"/>
      <c r="D81" s="254"/>
      <c r="E81" s="377"/>
      <c r="F81" s="254"/>
      <c r="G81" s="254"/>
      <c r="H81" s="254"/>
      <c r="I81" s="254"/>
      <c r="J81" s="254"/>
      <c r="K81" s="254"/>
      <c r="L81" s="254"/>
      <c r="M81" s="254"/>
      <c r="N81" s="254"/>
      <c r="O81" s="378"/>
      <c r="P81" s="378"/>
      <c r="Q81" s="378"/>
    </row>
    <row r="82" ht="19.5" customHeight="1">
      <c r="A82" s="154"/>
      <c r="C82" s="388" t="s">
        <v>267</v>
      </c>
      <c r="D82" s="159"/>
      <c r="E82" s="389">
        <f t="shared" ref="E82:Q82" si="38">E41+E5</f>
        <v>4246443</v>
      </c>
      <c r="F82" s="390">
        <f t="shared" si="38"/>
        <v>319572</v>
      </c>
      <c r="G82" s="390">
        <f t="shared" si="38"/>
        <v>811503</v>
      </c>
      <c r="H82" s="390">
        <f t="shared" si="38"/>
        <v>359420</v>
      </c>
      <c r="I82" s="390">
        <f t="shared" si="38"/>
        <v>457081</v>
      </c>
      <c r="J82" s="390">
        <f t="shared" si="38"/>
        <v>427832</v>
      </c>
      <c r="K82" s="390">
        <f t="shared" si="38"/>
        <v>406120</v>
      </c>
      <c r="L82" s="390">
        <f t="shared" si="38"/>
        <v>288113</v>
      </c>
      <c r="M82" s="390">
        <f t="shared" si="38"/>
        <v>363430</v>
      </c>
      <c r="N82" s="390">
        <f t="shared" si="38"/>
        <v>187180</v>
      </c>
      <c r="O82" s="391">
        <f t="shared" si="38"/>
        <v>120400</v>
      </c>
      <c r="P82" s="391">
        <f t="shared" si="38"/>
        <v>209795</v>
      </c>
      <c r="Q82" s="391">
        <f t="shared" si="38"/>
        <v>295997</v>
      </c>
    </row>
    <row r="83" ht="19.5" customHeight="1">
      <c r="A83" s="154"/>
      <c r="C83" s="392" t="s">
        <v>268</v>
      </c>
      <c r="D83" s="393"/>
      <c r="E83" s="394">
        <f>sum(F83:Q83)</f>
        <v>6011843</v>
      </c>
      <c r="F83" s="395">
        <f t="shared" ref="F83:Q83" si="39">F79+F19</f>
        <v>694604</v>
      </c>
      <c r="G83" s="395">
        <f t="shared" si="39"/>
        <v>959400</v>
      </c>
      <c r="H83" s="395">
        <f t="shared" si="39"/>
        <v>767965</v>
      </c>
      <c r="I83" s="395">
        <f t="shared" si="39"/>
        <v>690116</v>
      </c>
      <c r="J83" s="395">
        <f t="shared" si="39"/>
        <v>475450</v>
      </c>
      <c r="K83" s="395">
        <f t="shared" si="39"/>
        <v>380063</v>
      </c>
      <c r="L83" s="395">
        <f t="shared" si="39"/>
        <v>338736</v>
      </c>
      <c r="M83" s="395">
        <f t="shared" si="39"/>
        <v>426286</v>
      </c>
      <c r="N83" s="395">
        <f t="shared" si="39"/>
        <v>277055</v>
      </c>
      <c r="O83" s="395">
        <f t="shared" si="39"/>
        <v>342125</v>
      </c>
      <c r="P83" s="395">
        <f t="shared" si="39"/>
        <v>359661</v>
      </c>
      <c r="Q83" s="395">
        <f t="shared" si="39"/>
        <v>300382</v>
      </c>
    </row>
    <row r="84">
      <c r="A84" s="154"/>
    </row>
    <row r="85">
      <c r="A85" s="154"/>
      <c r="C85" s="396" t="s">
        <v>269</v>
      </c>
      <c r="E85" s="397">
        <f>sum(F85:Q85)</f>
        <v>-1765400</v>
      </c>
      <c r="F85" s="398">
        <f t="shared" ref="F85:Q85" si="40">F82-F83</f>
        <v>-375032</v>
      </c>
      <c r="G85" s="398">
        <f t="shared" si="40"/>
        <v>-147897</v>
      </c>
      <c r="H85" s="398">
        <f t="shared" si="40"/>
        <v>-408545</v>
      </c>
      <c r="I85" s="398">
        <f t="shared" si="40"/>
        <v>-233035</v>
      </c>
      <c r="J85" s="398">
        <f t="shared" si="40"/>
        <v>-47618</v>
      </c>
      <c r="K85" s="398">
        <f t="shared" si="40"/>
        <v>26057</v>
      </c>
      <c r="L85" s="398">
        <f t="shared" si="40"/>
        <v>-50623</v>
      </c>
      <c r="M85" s="398">
        <f t="shared" si="40"/>
        <v>-62856</v>
      </c>
      <c r="N85" s="398">
        <f t="shared" si="40"/>
        <v>-89875</v>
      </c>
      <c r="O85" s="398">
        <f t="shared" si="40"/>
        <v>-221725</v>
      </c>
      <c r="P85" s="398">
        <f t="shared" si="40"/>
        <v>-149866</v>
      </c>
      <c r="Q85" s="398">
        <f t="shared" si="40"/>
        <v>-4385</v>
      </c>
    </row>
    <row r="86">
      <c r="A86" s="154"/>
      <c r="B86" s="154"/>
      <c r="C86" s="45"/>
      <c r="D86" s="45"/>
      <c r="F86" s="307"/>
      <c r="G86" s="307"/>
      <c r="H86" s="307"/>
      <c r="I86" s="307"/>
      <c r="J86" s="307"/>
      <c r="K86" s="307"/>
      <c r="L86" s="307"/>
      <c r="M86" s="307"/>
      <c r="N86" s="307"/>
      <c r="P86" s="307"/>
    </row>
    <row r="87">
      <c r="A87" s="154"/>
      <c r="B87" s="154"/>
      <c r="C87" s="45"/>
      <c r="D87" s="45"/>
      <c r="F87" s="307"/>
      <c r="G87" s="307"/>
      <c r="H87" s="307"/>
      <c r="I87" s="307"/>
      <c r="J87" s="307"/>
      <c r="K87" s="307"/>
      <c r="L87" s="307"/>
      <c r="M87" s="307"/>
      <c r="N87" s="307"/>
      <c r="P87" s="307"/>
    </row>
    <row r="88">
      <c r="A88" s="154"/>
      <c r="C88" s="45" t="s">
        <v>270</v>
      </c>
      <c r="E88" s="387">
        <f t="shared" ref="E88:Q88" si="41">E15+E16+E17+E66</f>
        <v>2515241</v>
      </c>
      <c r="F88" s="307">
        <f t="shared" si="41"/>
        <v>302280</v>
      </c>
      <c r="G88" s="307">
        <f t="shared" si="41"/>
        <v>392786</v>
      </c>
      <c r="H88" s="307">
        <f t="shared" si="41"/>
        <v>263141</v>
      </c>
      <c r="I88" s="307">
        <f t="shared" si="41"/>
        <v>281725</v>
      </c>
      <c r="J88" s="307">
        <f t="shared" si="41"/>
        <v>225977</v>
      </c>
      <c r="K88" s="307">
        <f t="shared" si="41"/>
        <v>211500</v>
      </c>
      <c r="L88" s="307">
        <f t="shared" si="41"/>
        <v>125150</v>
      </c>
      <c r="M88" s="307">
        <f t="shared" si="41"/>
        <v>185768</v>
      </c>
      <c r="N88" s="307">
        <f t="shared" si="41"/>
        <v>125514</v>
      </c>
      <c r="O88" s="307">
        <f t="shared" si="41"/>
        <v>126300</v>
      </c>
      <c r="P88" s="307">
        <f t="shared" si="41"/>
        <v>132600</v>
      </c>
      <c r="Q88" s="307">
        <f t="shared" si="41"/>
        <v>142500</v>
      </c>
    </row>
    <row r="89">
      <c r="A89" s="154"/>
      <c r="C89" s="45" t="s">
        <v>271</v>
      </c>
      <c r="E89" s="399">
        <f>E88/E5</f>
        <v>0.6862466966</v>
      </c>
      <c r="F89" s="399">
        <f t="shared" ref="F89:Q89" si="42">if(F88&gt;0,(F88/F5),"")</f>
        <v>1.261760655</v>
      </c>
      <c r="G89" s="399">
        <f t="shared" si="42"/>
        <v>0.5696653967</v>
      </c>
      <c r="H89" s="399">
        <f t="shared" si="42"/>
        <v>0.8238087784</v>
      </c>
      <c r="I89" s="399">
        <f t="shared" si="42"/>
        <v>0.6803620548</v>
      </c>
      <c r="J89" s="399">
        <f t="shared" si="42"/>
        <v>0.5826852664</v>
      </c>
      <c r="K89" s="399">
        <f t="shared" si="42"/>
        <v>0.5776794494</v>
      </c>
      <c r="L89" s="399">
        <f t="shared" si="42"/>
        <v>0.504413365</v>
      </c>
      <c r="M89" s="399">
        <f t="shared" si="42"/>
        <v>0.5743684878</v>
      </c>
      <c r="N89" s="399">
        <f t="shared" si="42"/>
        <v>0.852792499</v>
      </c>
      <c r="O89" s="399">
        <f t="shared" si="42"/>
        <v>1.257968127</v>
      </c>
      <c r="P89" s="399">
        <f t="shared" si="42"/>
        <v>0.7334476464</v>
      </c>
      <c r="Q89" s="399">
        <f t="shared" si="42"/>
        <v>0.5727722175</v>
      </c>
    </row>
    <row r="90">
      <c r="A90" s="154"/>
      <c r="P90" s="307"/>
    </row>
    <row r="91">
      <c r="A91" s="154"/>
      <c r="C91" s="45" t="s">
        <v>121</v>
      </c>
      <c r="E91" s="271">
        <f>SUM(F91:Q91)</f>
        <v>1737210</v>
      </c>
      <c r="F91" s="400">
        <f t="shared" ref="F91:Q91" si="43">F19</f>
        <v>218215</v>
      </c>
      <c r="G91" s="271">
        <f t="shared" si="43"/>
        <v>341605</v>
      </c>
      <c r="H91" s="271">
        <f t="shared" si="43"/>
        <v>168602</v>
      </c>
      <c r="I91" s="271">
        <f t="shared" si="43"/>
        <v>205231</v>
      </c>
      <c r="J91" s="271">
        <f t="shared" si="43"/>
        <v>158730</v>
      </c>
      <c r="K91" s="271">
        <f t="shared" si="43"/>
        <v>107713</v>
      </c>
      <c r="L91" s="307">
        <f t="shared" si="43"/>
        <v>86046</v>
      </c>
      <c r="M91" s="307">
        <f t="shared" si="43"/>
        <v>137159</v>
      </c>
      <c r="N91" s="307">
        <f t="shared" si="43"/>
        <v>76179</v>
      </c>
      <c r="O91" s="307">
        <f t="shared" si="43"/>
        <v>53011</v>
      </c>
      <c r="P91" s="307">
        <f t="shared" si="43"/>
        <v>94200</v>
      </c>
      <c r="Q91" s="307">
        <f t="shared" si="43"/>
        <v>90519</v>
      </c>
    </row>
    <row r="92">
      <c r="A92" s="154"/>
      <c r="C92" s="45" t="s">
        <v>272</v>
      </c>
      <c r="E92" s="401">
        <f t="shared" ref="E92:Q92" si="44">E91/E5</f>
        <v>0.4739723247</v>
      </c>
      <c r="F92" s="399">
        <f t="shared" si="44"/>
        <v>0.9108611262</v>
      </c>
      <c r="G92" s="399">
        <f t="shared" si="44"/>
        <v>0.4954365681</v>
      </c>
      <c r="H92" s="399">
        <f t="shared" si="44"/>
        <v>0.5278379563</v>
      </c>
      <c r="I92" s="399">
        <f t="shared" si="44"/>
        <v>0.495630082</v>
      </c>
      <c r="J92" s="399">
        <f t="shared" si="44"/>
        <v>0.4092878139</v>
      </c>
      <c r="K92" s="399">
        <f t="shared" si="44"/>
        <v>0.2942013547</v>
      </c>
      <c r="L92" s="399">
        <f t="shared" si="44"/>
        <v>0.3468058522</v>
      </c>
      <c r="M92" s="399">
        <f t="shared" si="44"/>
        <v>0.4240763071</v>
      </c>
      <c r="N92" s="399">
        <f t="shared" si="44"/>
        <v>0.5175907053</v>
      </c>
      <c r="O92" s="399">
        <f t="shared" si="44"/>
        <v>0.527998008</v>
      </c>
      <c r="P92" s="399">
        <f t="shared" si="44"/>
        <v>0.5210465181</v>
      </c>
      <c r="Q92" s="399">
        <f t="shared" si="44"/>
        <v>0.3638369709</v>
      </c>
    </row>
    <row r="93">
      <c r="A93" s="154"/>
      <c r="P93" s="307"/>
    </row>
    <row r="94" ht="24.75" customHeight="1">
      <c r="A94" s="402"/>
      <c r="B94" s="403"/>
      <c r="C94" s="404" t="s">
        <v>273</v>
      </c>
      <c r="D94" s="403"/>
      <c r="E94" s="403"/>
      <c r="F94" s="405"/>
      <c r="G94" s="405"/>
      <c r="H94" s="405"/>
      <c r="I94" s="405"/>
      <c r="J94" s="405"/>
      <c r="K94" s="405"/>
      <c r="L94" s="405"/>
      <c r="M94" s="405"/>
      <c r="N94" s="405"/>
      <c r="O94" s="405"/>
      <c r="P94" s="406"/>
      <c r="Q94" s="405"/>
    </row>
    <row r="95">
      <c r="A95" s="154"/>
      <c r="P95" s="307"/>
    </row>
    <row r="96">
      <c r="A96" s="154"/>
      <c r="D96" s="45"/>
      <c r="E96" s="45" t="s">
        <v>274</v>
      </c>
      <c r="F96" s="45" t="s">
        <v>275</v>
      </c>
      <c r="G96" s="45" t="s">
        <v>276</v>
      </c>
      <c r="H96" s="45" t="s">
        <v>277</v>
      </c>
      <c r="I96" s="45" t="s">
        <v>278</v>
      </c>
      <c r="J96" s="45" t="s">
        <v>279</v>
      </c>
      <c r="K96" s="45" t="s">
        <v>280</v>
      </c>
      <c r="L96" s="45" t="s">
        <v>281</v>
      </c>
      <c r="M96" s="45" t="s">
        <v>282</v>
      </c>
      <c r="N96" s="45" t="s">
        <v>283</v>
      </c>
      <c r="O96" s="45" t="s">
        <v>284</v>
      </c>
      <c r="P96" s="45" t="s">
        <v>285</v>
      </c>
      <c r="Q96" s="45" t="s">
        <v>286</v>
      </c>
    </row>
    <row r="97">
      <c r="A97" s="154"/>
      <c r="C97" s="45" t="s">
        <v>287</v>
      </c>
      <c r="E97" s="407">
        <f t="shared" ref="E97:N97" si="45">sum(E98:E99)</f>
        <v>4416981</v>
      </c>
      <c r="F97" s="407">
        <f t="shared" si="45"/>
        <v>3404469</v>
      </c>
      <c r="G97" s="407">
        <f t="shared" si="45"/>
        <v>3824756</v>
      </c>
      <c r="H97" s="407">
        <f t="shared" si="45"/>
        <v>2827891</v>
      </c>
      <c r="I97" s="407">
        <f t="shared" si="45"/>
        <v>2719299</v>
      </c>
      <c r="J97" s="407">
        <f t="shared" si="45"/>
        <v>2616902</v>
      </c>
      <c r="K97" s="407">
        <f t="shared" si="45"/>
        <v>1518560</v>
      </c>
      <c r="L97" s="408">
        <f t="shared" si="45"/>
        <v>1115253</v>
      </c>
      <c r="M97" s="408">
        <f t="shared" si="45"/>
        <v>1148415</v>
      </c>
      <c r="N97" s="408">
        <f t="shared" si="45"/>
        <v>1158950</v>
      </c>
      <c r="O97" s="387"/>
      <c r="P97" s="387"/>
      <c r="Q97" s="387"/>
    </row>
    <row r="98">
      <c r="A98" s="154"/>
      <c r="C98" s="45" t="s">
        <v>288</v>
      </c>
      <c r="E98" s="307">
        <v>2770605.0</v>
      </c>
      <c r="F98" s="307">
        <v>2771735.0</v>
      </c>
      <c r="G98" s="307">
        <v>2679605.0</v>
      </c>
      <c r="H98" s="307">
        <v>2466745.0</v>
      </c>
      <c r="I98" s="307">
        <v>2400549.0</v>
      </c>
      <c r="J98" s="307">
        <v>2337371.0</v>
      </c>
      <c r="K98" s="307">
        <v>1273631.0</v>
      </c>
      <c r="L98" s="307">
        <v>812094.0</v>
      </c>
      <c r="M98" s="307">
        <v>803774.0</v>
      </c>
      <c r="N98" s="307">
        <v>759408.0</v>
      </c>
      <c r="O98" s="387"/>
      <c r="P98" s="307" t="s">
        <v>289</v>
      </c>
      <c r="Q98" s="387"/>
    </row>
    <row r="99">
      <c r="A99" s="154"/>
      <c r="C99" s="45" t="s">
        <v>290</v>
      </c>
      <c r="E99" s="307">
        <v>1646376.0</v>
      </c>
      <c r="F99" s="307">
        <v>632734.0</v>
      </c>
      <c r="G99" s="307">
        <v>1145151.0</v>
      </c>
      <c r="H99" s="307">
        <v>361146.0</v>
      </c>
      <c r="I99" s="307">
        <v>318750.0</v>
      </c>
      <c r="J99" s="307">
        <v>279531.0</v>
      </c>
      <c r="K99" s="307">
        <v>244929.0</v>
      </c>
      <c r="L99" s="175">
        <v>303159.0</v>
      </c>
      <c r="M99" s="307">
        <v>344641.0</v>
      </c>
      <c r="N99" s="307">
        <v>399542.0</v>
      </c>
      <c r="O99" s="387"/>
      <c r="P99" s="307" t="s">
        <v>291</v>
      </c>
      <c r="Q99" s="387"/>
    </row>
    <row r="100">
      <c r="A100" s="154"/>
      <c r="C100" s="45" t="s">
        <v>292</v>
      </c>
    </row>
    <row r="101">
      <c r="A101" s="154"/>
      <c r="C101" s="45" t="s">
        <v>293</v>
      </c>
      <c r="F101" s="387">
        <f t="shared" ref="F101:N101" si="46">F97-E97</f>
        <v>-1012512</v>
      </c>
      <c r="G101" s="387">
        <f t="shared" si="46"/>
        <v>420287</v>
      </c>
      <c r="H101" s="387">
        <f t="shared" si="46"/>
        <v>-996865</v>
      </c>
      <c r="I101" s="387">
        <f t="shared" si="46"/>
        <v>-108592</v>
      </c>
      <c r="J101" s="387">
        <f t="shared" si="46"/>
        <v>-102397</v>
      </c>
      <c r="K101" s="387">
        <f t="shared" si="46"/>
        <v>-1098342</v>
      </c>
      <c r="L101" s="387">
        <f t="shared" si="46"/>
        <v>-403307</v>
      </c>
      <c r="M101" s="387">
        <f t="shared" si="46"/>
        <v>33162</v>
      </c>
      <c r="N101" s="387">
        <f t="shared" si="46"/>
        <v>10535</v>
      </c>
    </row>
    <row r="102">
      <c r="A102" s="154"/>
      <c r="C102" s="45" t="s">
        <v>294</v>
      </c>
      <c r="G102" s="387">
        <f>G97-E97</f>
        <v>-592225</v>
      </c>
      <c r="H102" s="387">
        <f>H97-E97</f>
        <v>-1589090</v>
      </c>
      <c r="I102" s="387">
        <f>I97-E97</f>
        <v>-1697682</v>
      </c>
      <c r="J102" s="387">
        <f t="shared" ref="J102:N102" si="47">J97-E97</f>
        <v>-1800079</v>
      </c>
      <c r="K102" s="387">
        <f t="shared" si="47"/>
        <v>-1885909</v>
      </c>
      <c r="L102" s="387">
        <f t="shared" si="47"/>
        <v>-2709503</v>
      </c>
      <c r="M102" s="387">
        <f t="shared" si="47"/>
        <v>-1679476</v>
      </c>
      <c r="N102" s="387">
        <f t="shared" si="47"/>
        <v>-1560349</v>
      </c>
    </row>
    <row r="103">
      <c r="A103" s="154"/>
      <c r="M103" s="409" t="s">
        <v>295</v>
      </c>
    </row>
    <row r="104">
      <c r="A104" s="154"/>
      <c r="K104" s="410" t="s">
        <v>296</v>
      </c>
      <c r="M104" s="411" t="s">
        <v>297</v>
      </c>
    </row>
    <row r="105">
      <c r="A105" s="154"/>
      <c r="K105" s="412">
        <v>1000000.0</v>
      </c>
    </row>
    <row r="106">
      <c r="A106" s="154"/>
      <c r="Q106" s="410" t="s">
        <v>298</v>
      </c>
    </row>
    <row r="107">
      <c r="A107" s="154"/>
      <c r="Q107" s="412">
        <v>600000.0</v>
      </c>
    </row>
    <row r="108">
      <c r="A108" s="154"/>
      <c r="J108" s="378"/>
      <c r="K108" s="378"/>
      <c r="L108" s="378"/>
      <c r="M108" s="378"/>
    </row>
    <row r="109">
      <c r="A109" s="154"/>
      <c r="J109" s="378"/>
      <c r="K109" s="378"/>
      <c r="L109" s="378"/>
      <c r="M109" s="378"/>
    </row>
    <row r="110">
      <c r="A110" s="154"/>
    </row>
    <row r="111">
      <c r="A111" s="154"/>
    </row>
    <row r="117" hidden="1"/>
    <row r="118" hidden="1"/>
    <row r="119" hidden="1">
      <c r="F119" s="413" t="s">
        <v>299</v>
      </c>
      <c r="G119" s="413" t="s">
        <v>300</v>
      </c>
      <c r="H119" s="413" t="s">
        <v>301</v>
      </c>
      <c r="I119" s="413" t="s">
        <v>302</v>
      </c>
      <c r="J119" s="413" t="s">
        <v>303</v>
      </c>
      <c r="K119" s="413" t="s">
        <v>304</v>
      </c>
      <c r="L119" s="413" t="s">
        <v>305</v>
      </c>
      <c r="M119" s="413" t="s">
        <v>306</v>
      </c>
      <c r="N119" s="413" t="s">
        <v>307</v>
      </c>
      <c r="O119" s="413" t="s">
        <v>308</v>
      </c>
      <c r="P119" s="413" t="s">
        <v>309</v>
      </c>
      <c r="Q119" s="413" t="s">
        <v>310</v>
      </c>
      <c r="R119" s="414"/>
    </row>
    <row r="120" hidden="1">
      <c r="C120" s="45" t="s">
        <v>159</v>
      </c>
      <c r="D120" s="45" t="s">
        <v>311</v>
      </c>
      <c r="E120" s="415">
        <f t="shared" ref="E120:E121" si="48">sum(F120:Q120)</f>
        <v>14140</v>
      </c>
      <c r="F120" s="415"/>
      <c r="G120" s="415">
        <v>4048.0</v>
      </c>
      <c r="H120" s="415"/>
      <c r="I120" s="415">
        <v>2464.0</v>
      </c>
      <c r="J120" s="415"/>
      <c r="K120" s="415"/>
      <c r="L120" s="415">
        <v>3096.0</v>
      </c>
      <c r="M120" s="415">
        <v>2332.0</v>
      </c>
      <c r="N120" s="415"/>
      <c r="O120" s="415">
        <v>2200.0</v>
      </c>
      <c r="P120" s="415"/>
      <c r="Q120" s="415"/>
    </row>
    <row r="121" hidden="1">
      <c r="C121" s="45" t="s">
        <v>312</v>
      </c>
      <c r="E121" s="415">
        <f t="shared" si="48"/>
        <v>6644</v>
      </c>
      <c r="F121" s="415"/>
      <c r="G121" s="415">
        <v>1320.0</v>
      </c>
      <c r="H121" s="415"/>
      <c r="I121" s="415">
        <v>1320.0</v>
      </c>
      <c r="J121" s="415"/>
      <c r="K121" s="415"/>
      <c r="L121" s="415">
        <v>1320.0</v>
      </c>
      <c r="M121" s="415">
        <v>1364.0</v>
      </c>
      <c r="N121" s="415"/>
      <c r="O121" s="415">
        <v>1320.0</v>
      </c>
      <c r="P121" s="415"/>
      <c r="Q121" s="415"/>
    </row>
    <row r="122" hidden="1">
      <c r="C122" s="45"/>
      <c r="D122" s="409" t="s">
        <v>101</v>
      </c>
      <c r="E122" s="416">
        <f t="shared" ref="E122:Q122" si="49">SUM(E120:E121)</f>
        <v>20784</v>
      </c>
      <c r="F122" s="416">
        <f t="shared" si="49"/>
        <v>0</v>
      </c>
      <c r="G122" s="416">
        <f t="shared" si="49"/>
        <v>5368</v>
      </c>
      <c r="H122" s="416">
        <f t="shared" si="49"/>
        <v>0</v>
      </c>
      <c r="I122" s="416">
        <f t="shared" si="49"/>
        <v>3784</v>
      </c>
      <c r="J122" s="416">
        <f t="shared" si="49"/>
        <v>0</v>
      </c>
      <c r="K122" s="416">
        <f t="shared" si="49"/>
        <v>0</v>
      </c>
      <c r="L122" s="416">
        <f t="shared" si="49"/>
        <v>4416</v>
      </c>
      <c r="M122" s="416">
        <f t="shared" si="49"/>
        <v>3696</v>
      </c>
      <c r="N122" s="416">
        <f t="shared" si="49"/>
        <v>0</v>
      </c>
      <c r="O122" s="416">
        <f t="shared" si="49"/>
        <v>3520</v>
      </c>
      <c r="P122" s="416">
        <f t="shared" si="49"/>
        <v>0</v>
      </c>
      <c r="Q122" s="416">
        <f t="shared" si="49"/>
        <v>0</v>
      </c>
    </row>
    <row r="123" hidden="1">
      <c r="C123" s="45" t="s">
        <v>313</v>
      </c>
      <c r="D123" s="45" t="s">
        <v>314</v>
      </c>
      <c r="E123" s="415">
        <f t="shared" ref="E123:E124" si="50">sum(F123:Q123)</f>
        <v>26620</v>
      </c>
      <c r="F123" s="415"/>
      <c r="G123" s="415">
        <v>5676.0</v>
      </c>
      <c r="H123" s="415"/>
      <c r="I123" s="415">
        <v>5676.0</v>
      </c>
      <c r="J123" s="415"/>
      <c r="K123" s="415"/>
      <c r="L123" s="415">
        <v>5236.0</v>
      </c>
      <c r="M123" s="415">
        <v>5236.0</v>
      </c>
      <c r="N123" s="415"/>
      <c r="O123" s="415">
        <v>4796.0</v>
      </c>
      <c r="P123" s="415"/>
      <c r="Q123" s="415"/>
    </row>
    <row r="124" hidden="1">
      <c r="D124" s="45" t="s">
        <v>315</v>
      </c>
      <c r="E124" s="415">
        <f t="shared" si="50"/>
        <v>6348</v>
      </c>
      <c r="F124" s="415"/>
      <c r="G124" s="417">
        <v>3231.0</v>
      </c>
      <c r="H124" s="415"/>
      <c r="I124" s="417">
        <v>3117.0</v>
      </c>
      <c r="J124" s="415"/>
      <c r="K124" s="415"/>
      <c r="L124" s="415"/>
      <c r="M124" s="415"/>
      <c r="N124" s="415"/>
      <c r="O124" s="415"/>
      <c r="P124" s="415"/>
      <c r="Q124" s="415"/>
    </row>
    <row r="125" hidden="1"/>
    <row r="126" hidden="1"/>
    <row r="127" hidden="1">
      <c r="F127" s="418">
        <v>45075.0</v>
      </c>
      <c r="G127" s="419"/>
      <c r="H127" s="420">
        <v>45149.0</v>
      </c>
      <c r="I127" s="419"/>
      <c r="J127" s="418">
        <v>45166.0</v>
      </c>
      <c r="K127" s="419"/>
      <c r="L127" s="420">
        <v>45202.0</v>
      </c>
      <c r="M127" s="419"/>
      <c r="N127" s="418">
        <v>45272.0</v>
      </c>
      <c r="O127" s="419"/>
      <c r="P127" s="420">
        <v>45289.0</v>
      </c>
      <c r="Q127" s="419"/>
      <c r="R127" s="420">
        <v>45334.0</v>
      </c>
      <c r="S127" s="419"/>
      <c r="T127" s="420">
        <v>45348.0</v>
      </c>
      <c r="U127" s="419"/>
      <c r="V127" s="421" t="s">
        <v>316</v>
      </c>
      <c r="W127" s="419"/>
    </row>
    <row r="128" hidden="1">
      <c r="D128" s="350" t="s">
        <v>317</v>
      </c>
      <c r="F128" s="422" t="s">
        <v>318</v>
      </c>
      <c r="G128" s="423" t="s">
        <v>319</v>
      </c>
      <c r="H128" s="422" t="s">
        <v>318</v>
      </c>
      <c r="I128" s="424" t="s">
        <v>319</v>
      </c>
      <c r="J128" s="425" t="s">
        <v>318</v>
      </c>
      <c r="K128" s="423" t="s">
        <v>319</v>
      </c>
      <c r="L128" s="426" t="s">
        <v>318</v>
      </c>
      <c r="M128" s="424" t="s">
        <v>319</v>
      </c>
      <c r="N128" s="425" t="s">
        <v>318</v>
      </c>
      <c r="O128" s="423" t="s">
        <v>319</v>
      </c>
      <c r="P128" s="426" t="s">
        <v>318</v>
      </c>
      <c r="Q128" s="424" t="s">
        <v>319</v>
      </c>
      <c r="R128" s="426" t="s">
        <v>318</v>
      </c>
      <c r="S128" s="424" t="s">
        <v>319</v>
      </c>
      <c r="T128" s="426" t="s">
        <v>318</v>
      </c>
      <c r="U128" s="377" t="s">
        <v>319</v>
      </c>
      <c r="V128" s="427" t="s">
        <v>318</v>
      </c>
      <c r="W128" s="377" t="s">
        <v>319</v>
      </c>
    </row>
    <row r="129" hidden="1">
      <c r="D129" s="350" t="s">
        <v>320</v>
      </c>
      <c r="F129" s="428">
        <v>1807.0</v>
      </c>
      <c r="G129" s="429">
        <v>1807.0</v>
      </c>
      <c r="H129" s="428">
        <v>3117.0</v>
      </c>
      <c r="I129" s="430">
        <v>3117.0</v>
      </c>
      <c r="J129" s="431"/>
      <c r="K129" s="429"/>
      <c r="L129" s="432">
        <v>3146.0</v>
      </c>
      <c r="M129" s="430">
        <v>3146.0</v>
      </c>
      <c r="N129" s="431">
        <v>3800.0</v>
      </c>
      <c r="O129" s="429">
        <v>3800.0</v>
      </c>
      <c r="P129" s="432"/>
      <c r="Q129" s="430"/>
      <c r="R129" s="432"/>
      <c r="S129" s="430"/>
      <c r="T129" s="432">
        <v>0.0</v>
      </c>
      <c r="U129" s="433">
        <v>3672.0</v>
      </c>
      <c r="V129" s="434">
        <v>11870.0</v>
      </c>
      <c r="W129" s="433">
        <v>15542.0</v>
      </c>
    </row>
    <row r="130" hidden="1">
      <c r="D130" s="350" t="s">
        <v>321</v>
      </c>
      <c r="F130" s="428">
        <v>1424.0</v>
      </c>
      <c r="G130" s="429">
        <v>1424.0</v>
      </c>
      <c r="H130" s="428"/>
      <c r="I130" s="430"/>
      <c r="J130" s="431">
        <v>1948.0</v>
      </c>
      <c r="K130" s="429">
        <v>1948.0</v>
      </c>
      <c r="L130" s="432"/>
      <c r="M130" s="430"/>
      <c r="N130" s="431"/>
      <c r="O130" s="429"/>
      <c r="P130" s="432">
        <v>3528.0</v>
      </c>
      <c r="Q130" s="430">
        <v>3528.0</v>
      </c>
      <c r="R130" s="432"/>
      <c r="S130" s="430"/>
      <c r="T130" s="432"/>
      <c r="U130" s="433"/>
      <c r="V130" s="434">
        <v>6900.0</v>
      </c>
      <c r="W130" s="433">
        <v>6900.0</v>
      </c>
    </row>
    <row r="131" hidden="1">
      <c r="D131" s="350" t="s">
        <v>322</v>
      </c>
      <c r="F131" s="428"/>
      <c r="G131" s="429"/>
      <c r="H131" s="428"/>
      <c r="I131" s="430"/>
      <c r="J131" s="431"/>
      <c r="K131" s="429"/>
      <c r="L131" s="432"/>
      <c r="M131" s="430"/>
      <c r="N131" s="431"/>
      <c r="O131" s="429"/>
      <c r="P131" s="432"/>
      <c r="Q131" s="430"/>
      <c r="R131" s="432">
        <v>0.0</v>
      </c>
      <c r="S131" s="430">
        <v>3059.0</v>
      </c>
      <c r="T131" s="432"/>
      <c r="U131" s="433"/>
      <c r="V131" s="434">
        <v>0.0</v>
      </c>
      <c r="W131" s="433">
        <v>3059.0</v>
      </c>
    </row>
    <row r="132" hidden="1">
      <c r="D132" s="435" t="s">
        <v>316</v>
      </c>
      <c r="F132" s="436">
        <v>3231.0</v>
      </c>
      <c r="G132" s="437">
        <v>3231.0</v>
      </c>
      <c r="H132" s="436">
        <v>3117.0</v>
      </c>
      <c r="I132" s="437">
        <v>3117.0</v>
      </c>
      <c r="J132" s="438">
        <v>1948.0</v>
      </c>
      <c r="K132" s="437">
        <v>1948.0</v>
      </c>
      <c r="L132" s="438">
        <v>3146.0</v>
      </c>
      <c r="M132" s="437">
        <v>3146.0</v>
      </c>
      <c r="N132" s="438">
        <v>3800.0</v>
      </c>
      <c r="O132" s="437">
        <v>3800.0</v>
      </c>
      <c r="P132" s="438">
        <v>3528.0</v>
      </c>
      <c r="Q132" s="437">
        <v>3528.0</v>
      </c>
      <c r="R132" s="438">
        <v>0.0</v>
      </c>
      <c r="S132" s="437">
        <v>3059.0</v>
      </c>
      <c r="T132" s="438">
        <v>0.0</v>
      </c>
      <c r="U132" s="439">
        <v>3672.0</v>
      </c>
      <c r="V132" s="440">
        <v>18770.0</v>
      </c>
      <c r="W132" s="441">
        <v>25501.0</v>
      </c>
    </row>
    <row r="133" hidden="1"/>
    <row r="134" hidden="1"/>
    <row r="139">
      <c r="G139" s="387">
        <f>sum(E64:E67)</f>
        <v>2524241</v>
      </c>
    </row>
  </sheetData>
  <mergeCells count="166">
    <mergeCell ref="F1:Q1"/>
    <mergeCell ref="C2:D2"/>
    <mergeCell ref="F2:Q2"/>
    <mergeCell ref="A3:B3"/>
    <mergeCell ref="C3:D3"/>
    <mergeCell ref="A4:B4"/>
    <mergeCell ref="C4:D4"/>
    <mergeCell ref="C9:D9"/>
    <mergeCell ref="C10:D10"/>
    <mergeCell ref="T10:T11"/>
    <mergeCell ref="U10:U11"/>
    <mergeCell ref="C11:D11"/>
    <mergeCell ref="F13:Q13"/>
    <mergeCell ref="T14:U14"/>
    <mergeCell ref="V17:W17"/>
    <mergeCell ref="A5:B5"/>
    <mergeCell ref="C5:D5"/>
    <mergeCell ref="A6:B6"/>
    <mergeCell ref="C6:D6"/>
    <mergeCell ref="A7:B7"/>
    <mergeCell ref="C7:D7"/>
    <mergeCell ref="C8:D8"/>
    <mergeCell ref="A8:B8"/>
    <mergeCell ref="A9:B9"/>
    <mergeCell ref="A10:B10"/>
    <mergeCell ref="A11:B11"/>
    <mergeCell ref="A12:B12"/>
    <mergeCell ref="C12:D12"/>
    <mergeCell ref="C13:D13"/>
    <mergeCell ref="C14:D14"/>
    <mergeCell ref="A15:B15"/>
    <mergeCell ref="C15:D15"/>
    <mergeCell ref="A16:B16"/>
    <mergeCell ref="C16:D16"/>
    <mergeCell ref="A17:B17"/>
    <mergeCell ref="C17:D17"/>
    <mergeCell ref="C22:D22"/>
    <mergeCell ref="C23:D23"/>
    <mergeCell ref="C24:D24"/>
    <mergeCell ref="T24:U24"/>
    <mergeCell ref="W51:W52"/>
    <mergeCell ref="X51:X52"/>
    <mergeCell ref="Y51:Y52"/>
    <mergeCell ref="A26:B26"/>
    <mergeCell ref="A27:B27"/>
    <mergeCell ref="C27:D27"/>
    <mergeCell ref="T36:W36"/>
    <mergeCell ref="S51:S52"/>
    <mergeCell ref="T51:U52"/>
    <mergeCell ref="V51:V52"/>
    <mergeCell ref="A52:B52"/>
    <mergeCell ref="A82:B82"/>
    <mergeCell ref="A83:B83"/>
    <mergeCell ref="A84:B84"/>
    <mergeCell ref="A85:B85"/>
    <mergeCell ref="A61:B61"/>
    <mergeCell ref="C61:D61"/>
    <mergeCell ref="A62:B62"/>
    <mergeCell ref="C62:D62"/>
    <mergeCell ref="A63:B63"/>
    <mergeCell ref="C71:D71"/>
    <mergeCell ref="C82:D82"/>
    <mergeCell ref="A18:B18"/>
    <mergeCell ref="C18:D18"/>
    <mergeCell ref="A19:B19"/>
    <mergeCell ref="C19:D19"/>
    <mergeCell ref="A20:B20"/>
    <mergeCell ref="C20:D20"/>
    <mergeCell ref="C21:D21"/>
    <mergeCell ref="A21:B21"/>
    <mergeCell ref="A22:B22"/>
    <mergeCell ref="A23:B23"/>
    <mergeCell ref="A24:B24"/>
    <mergeCell ref="A25:B25"/>
    <mergeCell ref="C25:D25"/>
    <mergeCell ref="C26:D26"/>
    <mergeCell ref="A28:B28"/>
    <mergeCell ref="C28:D28"/>
    <mergeCell ref="A29:B29"/>
    <mergeCell ref="C29:D29"/>
    <mergeCell ref="A30:B30"/>
    <mergeCell ref="C30:D30"/>
    <mergeCell ref="C31:D31"/>
    <mergeCell ref="A31:B31"/>
    <mergeCell ref="A32:B32"/>
    <mergeCell ref="C32:C33"/>
    <mergeCell ref="A33:B33"/>
    <mergeCell ref="A34:B34"/>
    <mergeCell ref="C34:D34"/>
    <mergeCell ref="A35:B35"/>
    <mergeCell ref="A36:B36"/>
    <mergeCell ref="A40:B40"/>
    <mergeCell ref="A41:B41"/>
    <mergeCell ref="C41:D41"/>
    <mergeCell ref="A42:B42"/>
    <mergeCell ref="A43:B43"/>
    <mergeCell ref="A44:B44"/>
    <mergeCell ref="A46:B46"/>
    <mergeCell ref="A47:B47"/>
    <mergeCell ref="A48:B48"/>
    <mergeCell ref="A56:B56"/>
    <mergeCell ref="A57:B57"/>
    <mergeCell ref="A58:B58"/>
    <mergeCell ref="A59:B59"/>
    <mergeCell ref="C91:D91"/>
    <mergeCell ref="C92:D92"/>
    <mergeCell ref="A93:B93"/>
    <mergeCell ref="A94:B94"/>
    <mergeCell ref="D128:E128"/>
    <mergeCell ref="D129:E129"/>
    <mergeCell ref="D130:E130"/>
    <mergeCell ref="D131:E131"/>
    <mergeCell ref="D132:E132"/>
    <mergeCell ref="A110:B110"/>
    <mergeCell ref="A111:B111"/>
    <mergeCell ref="F127:G127"/>
    <mergeCell ref="H127:I127"/>
    <mergeCell ref="J127:K127"/>
    <mergeCell ref="L127:M127"/>
    <mergeCell ref="N127:O127"/>
    <mergeCell ref="C83:D83"/>
    <mergeCell ref="C85:D85"/>
    <mergeCell ref="A88:B88"/>
    <mergeCell ref="C88:D88"/>
    <mergeCell ref="A89:B89"/>
    <mergeCell ref="C89:D89"/>
    <mergeCell ref="C90:D90"/>
    <mergeCell ref="A90:B90"/>
    <mergeCell ref="A91:B91"/>
    <mergeCell ref="A92:B92"/>
    <mergeCell ref="C94:E95"/>
    <mergeCell ref="A95:B95"/>
    <mergeCell ref="A96:B96"/>
    <mergeCell ref="C97:D97"/>
    <mergeCell ref="A97:B97"/>
    <mergeCell ref="A98:B98"/>
    <mergeCell ref="C98:D98"/>
    <mergeCell ref="A99:B99"/>
    <mergeCell ref="C99:D99"/>
    <mergeCell ref="A100:B100"/>
    <mergeCell ref="C100:E100"/>
    <mergeCell ref="A101:B101"/>
    <mergeCell ref="C101:D101"/>
    <mergeCell ref="A102:B102"/>
    <mergeCell ref="C102:D102"/>
    <mergeCell ref="A103:B103"/>
    <mergeCell ref="C103:D103"/>
    <mergeCell ref="M103:Q103"/>
    <mergeCell ref="A104:B104"/>
    <mergeCell ref="C104:D104"/>
    <mergeCell ref="M104:Q104"/>
    <mergeCell ref="A105:B105"/>
    <mergeCell ref="C105:D105"/>
    <mergeCell ref="A106:B106"/>
    <mergeCell ref="C106:D106"/>
    <mergeCell ref="A107:B107"/>
    <mergeCell ref="C107:D107"/>
    <mergeCell ref="A108:B108"/>
    <mergeCell ref="C108:D108"/>
    <mergeCell ref="A109:B109"/>
    <mergeCell ref="C109:D109"/>
    <mergeCell ref="C110:D110"/>
    <mergeCell ref="P127:Q127"/>
    <mergeCell ref="R127:S127"/>
    <mergeCell ref="T127:U127"/>
    <mergeCell ref="V127:W127"/>
  </mergeCells>
  <printOptions gridLines="1" horizontalCentered="1"/>
  <pageMargins bottom="0.75" footer="0.0" header="0.0" left="0.7" right="0.7" top="0.75"/>
  <pageSetup fitToHeight="0" paperSize="9" cellComments="atEnd" orientation="landscape" pageOrder="overThenDown"/>
  <drawing r:id="rId2"/>
  <legacyDrawing r:id="rId3"/>
  <tableParts count="2">
    <tablePart r:id="rId6"/>
    <tablePart r:id="rId7"/>
  </tableParts>
</worksheet>
</file>